
<file path=[Content_Types].xml><?xml version="1.0" encoding="utf-8"?>
<Types xmlns="http://schemas.openxmlformats.org/package/2006/content-types">
  <Default Extension="bin" ContentType="application/vnd.openxmlformats-officedocument.oleObject"/>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Friederike/Downloads/"/>
    </mc:Choice>
  </mc:AlternateContent>
  <xr:revisionPtr revIDLastSave="0" documentId="13_ncr:1_{FEE1464B-0C85-B74B-A6C6-D1825E88E267}" xr6:coauthVersionLast="47" xr6:coauthVersionMax="47" xr10:uidLastSave="{00000000-0000-0000-0000-000000000000}"/>
  <bookViews>
    <workbookView xWindow="0" yWindow="660" windowWidth="29400" windowHeight="18460" xr2:uid="{00000000-000D-0000-FFFF-FFFF00000000}"/>
  </bookViews>
  <sheets>
    <sheet name="Planungsübersicht" sheetId="1" r:id="rId1"/>
    <sheet name="Verbräuche" sheetId="2" r:id="rId2"/>
    <sheet name="Faktoren" sheetId="3" r:id="rId3"/>
    <sheet name="CO2-Schulbilanz" sheetId="4" r:id="rId4"/>
    <sheet name="Anleitung" sheetId="5" r:id="rId5"/>
  </sheets>
  <definedNames>
    <definedName name="_xlnm.Print_Area" localSheetId="3">'CO2-Schulbilanz'!$B$3:$X$15</definedName>
    <definedName name="_xlnm.Print_Area" localSheetId="2">Faktoren!$A$1:$X$14</definedName>
    <definedName name="_xlnm.Print_Area" localSheetId="0">Planungsübersicht!$B$2:$I$129</definedName>
    <definedName name="_xlnm.Print_Area" localSheetId="1">Verbräuche!$C$2:$AB$43</definedName>
    <definedName name="Gebäudeteil">Faktoren!#REF!</definedName>
    <definedName name="Z_A6AA0E88_0E45_4814_B902_F1105CB400F0_.wvu.Cols" localSheetId="0" hidden="1">Planungsübersicht!#REF!</definedName>
    <definedName name="Z_A6AA0E88_0E45_4814_B902_F1105CB400F0_.wvu.PrintArea" localSheetId="3" hidden="1">'CO2-Schulbilanz'!$B$3:$P$15</definedName>
    <definedName name="Z_A6AA0E88_0E45_4814_B902_F1105CB400F0_.wvu.PrintArea" localSheetId="0" hidden="1">Planungsübersicht!$A$3:$I$123</definedName>
    <definedName name="Z_A6AA0E88_0E45_4814_B902_F1105CB400F0_.wvu.PrintArea" localSheetId="1" hidden="1">Verbräuche!$E$2:$T$34</definedName>
    <definedName name="Z_A6AA0E88_0E45_4814_B902_F1105CB400F0_.wvu.Rows" localSheetId="3" hidden="1">'CO2-Schulbilanz'!#REF!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 i="4" l="1"/>
  <c r="W3" i="4"/>
  <c r="V3" i="4"/>
  <c r="U3" i="4"/>
  <c r="T3" i="4"/>
  <c r="S3" i="4"/>
  <c r="R3" i="4"/>
  <c r="Q3" i="4"/>
  <c r="P3" i="4"/>
  <c r="O3" i="4"/>
  <c r="N3" i="4"/>
  <c r="M3" i="4"/>
  <c r="L3" i="4"/>
  <c r="K3" i="4"/>
  <c r="J3" i="4"/>
  <c r="I3" i="4"/>
  <c r="H3" i="4"/>
  <c r="G3" i="4"/>
  <c r="F3" i="4"/>
  <c r="E3" i="4"/>
  <c r="D3" i="4"/>
  <c r="C3" i="4"/>
  <c r="B3" i="4"/>
  <c r="F13" i="3"/>
  <c r="G13" i="3" s="1"/>
  <c r="H13" i="3" s="1"/>
  <c r="I13" i="3" s="1"/>
  <c r="J13" i="3" s="1"/>
  <c r="K13" i="3" s="1"/>
  <c r="L13" i="3" s="1"/>
  <c r="M13" i="3" s="1"/>
  <c r="N13" i="3" s="1"/>
  <c r="O13" i="3" s="1"/>
  <c r="P13" i="3" s="1"/>
  <c r="Q13" i="3" s="1"/>
  <c r="R13" i="3" s="1"/>
  <c r="S13" i="3" s="1"/>
  <c r="T13" i="3" s="1"/>
  <c r="U13" i="3" s="1"/>
  <c r="V13" i="3" s="1"/>
  <c r="W13" i="3" s="1"/>
  <c r="X13" i="3" s="1"/>
  <c r="E13" i="3"/>
  <c r="D13" i="3"/>
  <c r="D11" i="3"/>
  <c r="E11" i="3" s="1"/>
  <c r="F11" i="3" s="1"/>
  <c r="G11" i="3" s="1"/>
  <c r="H11" i="3" s="1"/>
  <c r="I11" i="3" s="1"/>
  <c r="J11" i="3" s="1"/>
  <c r="K11" i="3" s="1"/>
  <c r="L11" i="3" s="1"/>
  <c r="M11" i="3" s="1"/>
  <c r="N11" i="3" s="1"/>
  <c r="O11" i="3" s="1"/>
  <c r="P11" i="3" s="1"/>
  <c r="Q11" i="3" s="1"/>
  <c r="R11" i="3" s="1"/>
  <c r="S11" i="3" s="1"/>
  <c r="T11" i="3" s="1"/>
  <c r="U11" i="3" s="1"/>
  <c r="V11" i="3" s="1"/>
  <c r="W11" i="3" s="1"/>
  <c r="X11" i="3" s="1"/>
  <c r="E9" i="3"/>
  <c r="F9" i="3" s="1"/>
  <c r="D9" i="3"/>
  <c r="E8" i="3"/>
  <c r="F8" i="3" s="1"/>
  <c r="G8" i="3" s="1"/>
  <c r="H8" i="3" s="1"/>
  <c r="I8" i="3" s="1"/>
  <c r="J8" i="3" s="1"/>
  <c r="K8" i="3" s="1"/>
  <c r="L8" i="3" s="1"/>
  <c r="M8" i="3" s="1"/>
  <c r="N8" i="3" s="1"/>
  <c r="O8" i="3" s="1"/>
  <c r="P8" i="3" s="1"/>
  <c r="Q8" i="3" s="1"/>
  <c r="R8" i="3" s="1"/>
  <c r="S8" i="3" s="1"/>
  <c r="T8" i="3" s="1"/>
  <c r="U8" i="3" s="1"/>
  <c r="V8" i="3" s="1"/>
  <c r="W8" i="3" s="1"/>
  <c r="X8" i="3" s="1"/>
  <c r="D8" i="3"/>
  <c r="X6" i="3"/>
  <c r="W6" i="3"/>
  <c r="V6" i="3"/>
  <c r="U6" i="3"/>
  <c r="T6" i="3"/>
  <c r="S6" i="3"/>
  <c r="R6" i="3"/>
  <c r="Q6" i="3"/>
  <c r="P6" i="3"/>
  <c r="O6" i="3"/>
  <c r="N6" i="3"/>
  <c r="M6" i="3"/>
  <c r="L6" i="3"/>
  <c r="K6" i="3"/>
  <c r="J6" i="3"/>
  <c r="I6" i="3"/>
  <c r="H6" i="3"/>
  <c r="G6" i="3"/>
  <c r="F6" i="3"/>
  <c r="E6" i="3"/>
  <c r="D6" i="3"/>
  <c r="C6" i="3"/>
  <c r="AB43" i="2"/>
  <c r="AA43" i="2"/>
  <c r="Z43" i="2"/>
  <c r="V12" i="4" s="1"/>
  <c r="Y43" i="2"/>
  <c r="X43" i="2"/>
  <c r="W43" i="2"/>
  <c r="V43" i="2"/>
  <c r="U43" i="2"/>
  <c r="T43" i="2"/>
  <c r="S43" i="2"/>
  <c r="R43" i="2"/>
  <c r="N12" i="4" s="1"/>
  <c r="Q43" i="2"/>
  <c r="P43" i="2"/>
  <c r="O43" i="2"/>
  <c r="N43" i="2"/>
  <c r="M43" i="2"/>
  <c r="L43" i="2"/>
  <c r="K43" i="2"/>
  <c r="J43" i="2"/>
  <c r="F12" i="4" s="1"/>
  <c r="I43" i="2"/>
  <c r="E12" i="4" s="1"/>
  <c r="H43" i="2"/>
  <c r="D12" i="4" s="1"/>
  <c r="G43" i="2"/>
  <c r="C12" i="4" s="1"/>
  <c r="AB38" i="2"/>
  <c r="X11" i="4" s="1"/>
  <c r="AA38" i="2"/>
  <c r="W11" i="4" s="1"/>
  <c r="Z38" i="2"/>
  <c r="V11" i="4" s="1"/>
  <c r="Y38" i="2"/>
  <c r="U11" i="4" s="1"/>
  <c r="X38" i="2"/>
  <c r="T11" i="4" s="1"/>
  <c r="W38" i="2"/>
  <c r="V38" i="2"/>
  <c r="U38" i="2"/>
  <c r="Q11" i="4" s="1"/>
  <c r="T38" i="2"/>
  <c r="P11" i="4" s="1"/>
  <c r="S38" i="2"/>
  <c r="O11" i="4" s="1"/>
  <c r="R38" i="2"/>
  <c r="N11" i="4" s="1"/>
  <c r="Q38" i="2"/>
  <c r="M11" i="4" s="1"/>
  <c r="P38" i="2"/>
  <c r="L11" i="4" s="1"/>
  <c r="O38" i="2"/>
  <c r="N38" i="2"/>
  <c r="J11" i="4" s="1"/>
  <c r="M38" i="2"/>
  <c r="I11" i="4" s="1"/>
  <c r="L38" i="2"/>
  <c r="H11" i="4" s="1"/>
  <c r="K38" i="2"/>
  <c r="G11" i="4" s="1"/>
  <c r="J38" i="2"/>
  <c r="F11" i="4" s="1"/>
  <c r="I38" i="2"/>
  <c r="E11" i="4" s="1"/>
  <c r="H38" i="2"/>
  <c r="D11" i="4" s="1"/>
  <c r="G38" i="2"/>
  <c r="C11" i="4" s="1"/>
  <c r="AB33" i="2"/>
  <c r="X10" i="4" s="1"/>
  <c r="AA33" i="2"/>
  <c r="W10" i="4" s="1"/>
  <c r="Z33" i="2"/>
  <c r="V10" i="4" s="1"/>
  <c r="Y33" i="2"/>
  <c r="U10" i="4" s="1"/>
  <c r="X33" i="2"/>
  <c r="T10" i="4" s="1"/>
  <c r="W33" i="2"/>
  <c r="S10" i="4" s="1"/>
  <c r="V33" i="2"/>
  <c r="R10" i="4" s="1"/>
  <c r="U33" i="2"/>
  <c r="T33" i="2"/>
  <c r="P10" i="4" s="1"/>
  <c r="S33" i="2"/>
  <c r="O10" i="4" s="1"/>
  <c r="R33" i="2"/>
  <c r="N10" i="4" s="1"/>
  <c r="Q33" i="2"/>
  <c r="M10" i="4" s="1"/>
  <c r="P33" i="2"/>
  <c r="L10" i="4" s="1"/>
  <c r="O33" i="2"/>
  <c r="K10" i="4" s="1"/>
  <c r="N33" i="2"/>
  <c r="J10" i="4" s="1"/>
  <c r="M33" i="2"/>
  <c r="L33" i="2"/>
  <c r="H10" i="4" s="1"/>
  <c r="K33" i="2"/>
  <c r="G10" i="4" s="1"/>
  <c r="J33" i="2"/>
  <c r="F10" i="4" s="1"/>
  <c r="I33" i="2"/>
  <c r="E10" i="4" s="1"/>
  <c r="H33" i="2"/>
  <c r="D10" i="4" s="1"/>
  <c r="G33" i="2"/>
  <c r="C10" i="4" s="1"/>
  <c r="AB28" i="2"/>
  <c r="AA28" i="2"/>
  <c r="Z28" i="2"/>
  <c r="Y28" i="2"/>
  <c r="X28" i="2"/>
  <c r="W28" i="2"/>
  <c r="V28" i="2"/>
  <c r="U28" i="2"/>
  <c r="T28" i="2"/>
  <c r="S28" i="2"/>
  <c r="R28" i="2"/>
  <c r="Q28" i="2"/>
  <c r="P28" i="2"/>
  <c r="O28" i="2"/>
  <c r="N28" i="2"/>
  <c r="M28" i="2"/>
  <c r="L28" i="2"/>
  <c r="K28" i="2"/>
  <c r="J28" i="2"/>
  <c r="F9" i="4" s="1"/>
  <c r="I28" i="2"/>
  <c r="E9" i="4" s="1"/>
  <c r="H28" i="2"/>
  <c r="D9" i="4" s="1"/>
  <c r="G28" i="2"/>
  <c r="C9" i="4" s="1"/>
  <c r="AB21" i="2"/>
  <c r="AA21" i="2"/>
  <c r="Z21" i="2"/>
  <c r="Y21" i="2"/>
  <c r="X21" i="2"/>
  <c r="W21" i="2"/>
  <c r="V21" i="2"/>
  <c r="U21" i="2"/>
  <c r="T21" i="2"/>
  <c r="S21" i="2"/>
  <c r="R21" i="2"/>
  <c r="Q21" i="2"/>
  <c r="P21" i="2"/>
  <c r="O21" i="2"/>
  <c r="N21" i="2"/>
  <c r="M21" i="2"/>
  <c r="L21" i="2"/>
  <c r="K21" i="2"/>
  <c r="J21" i="2"/>
  <c r="I21" i="2"/>
  <c r="I22" i="2" s="1"/>
  <c r="H21" i="2"/>
  <c r="H22" i="2" s="1"/>
  <c r="G21" i="2"/>
  <c r="G22" i="2" s="1"/>
  <c r="I16" i="2"/>
  <c r="G16" i="2"/>
  <c r="AB15" i="2"/>
  <c r="AB23" i="2" s="1"/>
  <c r="AA15" i="2"/>
  <c r="AA23" i="2" s="1"/>
  <c r="Z15" i="2"/>
  <c r="Y15" i="2"/>
  <c r="X15" i="2"/>
  <c r="W15" i="2"/>
  <c r="V15" i="2"/>
  <c r="V23" i="2" s="1"/>
  <c r="U15" i="2"/>
  <c r="U23" i="2" s="1"/>
  <c r="T15" i="2"/>
  <c r="T23" i="2" s="1"/>
  <c r="S15" i="2"/>
  <c r="S23" i="2" s="1"/>
  <c r="R15" i="2"/>
  <c r="Q15" i="2"/>
  <c r="P15" i="2"/>
  <c r="O15" i="2"/>
  <c r="N15" i="2"/>
  <c r="N23" i="2" s="1"/>
  <c r="M15" i="2"/>
  <c r="M23" i="2" s="1"/>
  <c r="L15" i="2"/>
  <c r="L23" i="2" s="1"/>
  <c r="K15" i="2"/>
  <c r="K23" i="2" s="1"/>
  <c r="J15" i="2"/>
  <c r="I15" i="2"/>
  <c r="H15" i="2"/>
  <c r="H16" i="2" s="1"/>
  <c r="G15" i="2"/>
  <c r="AB9" i="2"/>
  <c r="AA9" i="2"/>
  <c r="Z9" i="2"/>
  <c r="Z23" i="2" s="1"/>
  <c r="Y9" i="2"/>
  <c r="X9" i="2"/>
  <c r="W9" i="2"/>
  <c r="W23" i="2" s="1"/>
  <c r="V9" i="2"/>
  <c r="U9" i="2"/>
  <c r="T9" i="2"/>
  <c r="S9" i="2"/>
  <c r="R9" i="2"/>
  <c r="R23" i="2" s="1"/>
  <c r="Q9" i="2"/>
  <c r="P9" i="2"/>
  <c r="O9" i="2"/>
  <c r="O23" i="2" s="1"/>
  <c r="N9" i="2"/>
  <c r="M9" i="2"/>
  <c r="L9" i="2"/>
  <c r="K9" i="2"/>
  <c r="J9" i="2"/>
  <c r="J23" i="2" s="1"/>
  <c r="I9" i="2"/>
  <c r="I10" i="2" s="1"/>
  <c r="H9" i="2"/>
  <c r="H10" i="2" s="1"/>
  <c r="G9" i="2"/>
  <c r="G23" i="2" s="1"/>
  <c r="C3" i="2"/>
  <c r="F4" i="1"/>
  <c r="G12" i="4" l="1"/>
  <c r="O12" i="4"/>
  <c r="W12" i="4"/>
  <c r="G9" i="4"/>
  <c r="D8" i="4"/>
  <c r="D6" i="4" s="1"/>
  <c r="E8" i="4"/>
  <c r="E6" i="4" s="1"/>
  <c r="H12" i="4"/>
  <c r="P12" i="4"/>
  <c r="X12" i="4"/>
  <c r="I12" i="4"/>
  <c r="Q12" i="4"/>
  <c r="J12" i="4"/>
  <c r="R12" i="4"/>
  <c r="J22" i="2"/>
  <c r="J10" i="2"/>
  <c r="G9" i="3"/>
  <c r="K16" i="2" s="1"/>
  <c r="J16" i="2"/>
  <c r="K12" i="4"/>
  <c r="S12" i="4"/>
  <c r="R11" i="4"/>
  <c r="L12" i="4"/>
  <c r="T12" i="4"/>
  <c r="I10" i="4"/>
  <c r="Q10" i="4"/>
  <c r="K11" i="4"/>
  <c r="S11" i="4"/>
  <c r="M12" i="4"/>
  <c r="U12" i="4"/>
  <c r="H23" i="2"/>
  <c r="P23" i="2"/>
  <c r="X23" i="2"/>
  <c r="G10" i="2"/>
  <c r="C8" i="4" s="1"/>
  <c r="C6" i="4" s="1"/>
  <c r="I23" i="2"/>
  <c r="Q23" i="2"/>
  <c r="Y23" i="2"/>
  <c r="F8" i="1" l="1"/>
  <c r="C5" i="4"/>
  <c r="F8" i="4"/>
  <c r="F6" i="4" s="1"/>
  <c r="K22" i="2"/>
  <c r="K10" i="2"/>
  <c r="G8" i="4" s="1"/>
  <c r="G6" i="4" s="1"/>
  <c r="H9" i="3"/>
  <c r="I9" i="3" l="1"/>
  <c r="H9" i="4"/>
  <c r="L10" i="2"/>
  <c r="L16" i="2"/>
  <c r="L22" i="2"/>
  <c r="F10" i="1"/>
  <c r="X5" i="4" s="1"/>
  <c r="F9" i="1"/>
  <c r="I5" i="4" s="1"/>
  <c r="H8" i="4" l="1"/>
  <c r="H6" i="4" s="1"/>
  <c r="T5" i="4"/>
  <c r="L5" i="4"/>
  <c r="S5" i="4"/>
  <c r="K5" i="4"/>
  <c r="R5" i="4"/>
  <c r="J5" i="4"/>
  <c r="Q5" i="4"/>
  <c r="P5" i="4"/>
  <c r="W5" i="4"/>
  <c r="O5" i="4"/>
  <c r="V5" i="4"/>
  <c r="N5" i="4"/>
  <c r="U5" i="4"/>
  <c r="M5" i="4"/>
  <c r="M22" i="2"/>
  <c r="J9" i="3"/>
  <c r="M10" i="2"/>
  <c r="M16" i="2"/>
  <c r="I9" i="4"/>
  <c r="I8" i="4" l="1"/>
  <c r="I6" i="4" s="1"/>
  <c r="F5" i="4"/>
  <c r="D5" i="4"/>
  <c r="E5" i="4"/>
  <c r="H5" i="4"/>
  <c r="G5" i="4"/>
  <c r="K9" i="3"/>
  <c r="N16" i="2"/>
  <c r="N22" i="2"/>
  <c r="N10" i="2"/>
  <c r="J9" i="4"/>
  <c r="O16" i="2" l="1"/>
  <c r="L9" i="3"/>
  <c r="O10" i="2"/>
  <c r="K8" i="4" s="1"/>
  <c r="O22" i="2"/>
  <c r="K9" i="4"/>
  <c r="J8" i="4"/>
  <c r="J6" i="4" s="1"/>
  <c r="K6" i="4" l="1"/>
  <c r="M9" i="3"/>
  <c r="P16" i="2"/>
  <c r="L9" i="4"/>
  <c r="P22" i="2"/>
  <c r="P10" i="2"/>
  <c r="L8" i="4" s="1"/>
  <c r="L6" i="4" s="1"/>
  <c r="Q16" i="2" l="1"/>
  <c r="N9" i="3"/>
  <c r="Q22" i="2"/>
  <c r="Q10" i="2"/>
  <c r="M8" i="4" s="1"/>
  <c r="M6" i="4" s="1"/>
  <c r="M9" i="4"/>
  <c r="R22" i="2" l="1"/>
  <c r="R10" i="2"/>
  <c r="O9" i="3"/>
  <c r="R16" i="2"/>
  <c r="N9" i="4"/>
  <c r="S22" i="2" l="1"/>
  <c r="S10" i="2"/>
  <c r="P9" i="3"/>
  <c r="S16" i="2"/>
  <c r="O9" i="4"/>
  <c r="N8" i="4"/>
  <c r="N6" i="4" s="1"/>
  <c r="Q9" i="3" l="1"/>
  <c r="P9" i="4"/>
  <c r="T22" i="2"/>
  <c r="T10" i="2"/>
  <c r="P8" i="4" s="1"/>
  <c r="P6" i="4" s="1"/>
  <c r="T16" i="2"/>
  <c r="O8" i="4"/>
  <c r="O6" i="4" s="1"/>
  <c r="U22" i="2" l="1"/>
  <c r="R9" i="3"/>
  <c r="Q9" i="4"/>
  <c r="U10" i="2"/>
  <c r="U16" i="2"/>
  <c r="Q8" i="4" l="1"/>
  <c r="Q6" i="4" s="1"/>
  <c r="S9" i="3"/>
  <c r="V16" i="2"/>
  <c r="V22" i="2"/>
  <c r="V10" i="2"/>
  <c r="R8" i="4" s="1"/>
  <c r="R6" i="4" s="1"/>
  <c r="R9" i="4"/>
  <c r="W16" i="2" l="1"/>
  <c r="T9" i="3"/>
  <c r="W22" i="2"/>
  <c r="S9" i="4"/>
  <c r="W10" i="2"/>
  <c r="S8" i="4" s="1"/>
  <c r="S6" i="4" s="1"/>
  <c r="U9" i="3" l="1"/>
  <c r="X16" i="2"/>
  <c r="X22" i="2"/>
  <c r="T9" i="4"/>
  <c r="X10" i="2"/>
  <c r="T8" i="4" l="1"/>
  <c r="T6" i="4" s="1"/>
  <c r="Y16" i="2"/>
  <c r="V9" i="3"/>
  <c r="Y22" i="2"/>
  <c r="Y10" i="2"/>
  <c r="U8" i="4" s="1"/>
  <c r="U9" i="4"/>
  <c r="U6" i="4" l="1"/>
  <c r="Z22" i="2"/>
  <c r="Z10" i="2"/>
  <c r="V8" i="4" s="1"/>
  <c r="W9" i="3"/>
  <c r="Z16" i="2"/>
  <c r="V9" i="4"/>
  <c r="V6" i="4" l="1"/>
  <c r="AA22" i="2"/>
  <c r="AA10" i="2"/>
  <c r="X9" i="3"/>
  <c r="AA16" i="2"/>
  <c r="W9" i="4"/>
  <c r="X9" i="4" l="1"/>
  <c r="AB10" i="2"/>
  <c r="X8" i="4" s="1"/>
  <c r="X6" i="4" s="1"/>
  <c r="AB22" i="2"/>
  <c r="AB16" i="2"/>
  <c r="W8" i="4"/>
  <c r="W6" i="4" s="1"/>
</calcChain>
</file>

<file path=xl/sharedStrings.xml><?xml version="1.0" encoding="utf-8"?>
<sst xmlns="http://schemas.openxmlformats.org/spreadsheetml/2006/main" count="530" uniqueCount="264">
  <si>
    <t>KLIMASCHUTZPLAN</t>
  </si>
  <si>
    <t>Planungsübersicht</t>
  </si>
  <si>
    <t>Stand:</t>
  </si>
  <si>
    <t>Gymnasium Buckhorn</t>
  </si>
  <si>
    <t>Jahr</t>
  </si>
  <si>
    <t xml:space="preserve">                         Emission 
         [%]                         [kg]</t>
  </si>
  <si>
    <t>Ausgangsjahr:</t>
  </si>
  <si>
    <r>
      <t>CO</t>
    </r>
    <r>
      <rPr>
        <b/>
        <vertAlign val="subscript"/>
        <sz val="12"/>
        <rFont val="Arial"/>
        <family val="2"/>
      </rPr>
      <t>2</t>
    </r>
    <r>
      <rPr>
        <b/>
        <sz val="12"/>
        <rFont val="Arial"/>
        <family val="2"/>
      </rPr>
      <t>-Einsparziel:</t>
    </r>
  </si>
  <si>
    <t>Handlungsfeldübergreifender Bereich</t>
  </si>
  <si>
    <t>Nr.</t>
  </si>
  <si>
    <t>Maßnahme</t>
  </si>
  <si>
    <r>
      <t xml:space="preserve">Termin
</t>
    </r>
    <r>
      <rPr>
        <sz val="12"/>
        <rFont val="Arial"/>
        <family val="2"/>
      </rPr>
      <t>(Beginn der Umsetzung)</t>
    </r>
  </si>
  <si>
    <t>Status der 
Umsetzung</t>
  </si>
  <si>
    <t>verantwortlich</t>
  </si>
  <si>
    <t>Akteure für die Umsetzung</t>
  </si>
  <si>
    <t>Ziel-Beitrag</t>
  </si>
  <si>
    <t>Kompetenzen</t>
  </si>
  <si>
    <r>
      <t>CO</t>
    </r>
    <r>
      <rPr>
        <b/>
        <vertAlign val="subscript"/>
        <sz val="12"/>
        <rFont val="Arial"/>
        <family val="2"/>
      </rPr>
      <t>2</t>
    </r>
  </si>
  <si>
    <t>Ü1</t>
  </si>
  <si>
    <t>Klimaschutzbeauftragte ist benannt und koordiniert die Planung und Umsetzung des Klimaschutzplans</t>
  </si>
  <si>
    <t>wird laufend umgesetzt</t>
  </si>
  <si>
    <t>Friederike Bräutigam</t>
  </si>
  <si>
    <t>Schulleitung</t>
  </si>
  <si>
    <t>✅</t>
  </si>
  <si>
    <t>Ü2</t>
  </si>
  <si>
    <t>AG Nachhaltigkeit, zusammengesetzt aus Lehrkräften und SuS, tagt regelmäßig und verfolgt das Ziel die Schule nachhaltiger zu gestalten</t>
  </si>
  <si>
    <t>Christoph Schlegel</t>
  </si>
  <si>
    <t>AG Mitglieder</t>
  </si>
  <si>
    <t>Ü3</t>
  </si>
  <si>
    <t>Captain Future, bestehend aus je zwei SuS pro Klasse (Jg. 5-8) treffen sich regelmäßig, planen konkrete Projekte und wirken als Mulitplikator:innen in ihre Klassen und die Schulgemeinschaft</t>
  </si>
  <si>
    <t>Caro Garcia Jacobsen</t>
  </si>
  <si>
    <t>Caro Garcia Jacobsen, Vanessa Manzelmann, Captain Futures</t>
  </si>
  <si>
    <t>Ü4</t>
  </si>
  <si>
    <t>Jährliche Ausbildung von neuen Captain Future durch Oberstufenschüler:innen in Zusammenarbeit mit Lehrkräften</t>
  </si>
  <si>
    <t>Ü5</t>
  </si>
  <si>
    <t xml:space="preserve">BNE-Themen in allen Fächern curricular implementiert: z. B. Verantwortung für die Schöpfung (Religion), Recycling von Müll zu Musik (Musik) etc. </t>
  </si>
  <si>
    <t>Fachleitungen der entsprechenden Fächer</t>
  </si>
  <si>
    <t>Lehrkräfte der entsprechenden Fächer</t>
  </si>
  <si>
    <t>Ü6</t>
  </si>
  <si>
    <r>
      <rPr>
        <sz val="12"/>
        <rFont val="Arial"/>
        <family val="2"/>
      </rPr>
      <t>Erinnerungsschilder</t>
    </r>
    <r>
      <rPr>
        <sz val="12"/>
        <color indexed="2"/>
        <rFont val="Arial"/>
        <family val="2"/>
      </rPr>
      <t xml:space="preserve"> </t>
    </r>
    <r>
      <rPr>
        <sz val="12"/>
        <rFont val="Arial"/>
        <family val="2"/>
      </rPr>
      <t>zum richtigen Heizen und Lüften, Schließen der Fenster, Umgang mit Strom und Mülltrennung werden angebracht</t>
    </r>
  </si>
  <si>
    <t>umgesetzt</t>
  </si>
  <si>
    <t>AG Nachhaltigkeit</t>
  </si>
  <si>
    <t>Ü7</t>
  </si>
  <si>
    <t>Informationsplakate zu verschiedenen Themen, z. B. nachhaltige Ernährung, werden erstellt</t>
  </si>
  <si>
    <t>in Umsetzung (Anfang)</t>
  </si>
  <si>
    <t>KlimaschulePlus Team</t>
  </si>
  <si>
    <t>Ü8</t>
  </si>
  <si>
    <t>Jährlicher Nachhaltigkeitstag – alle Jahrgänge setzen sich aktiv mit den Themen Ressourcenschonung, Klimaschutz und globaler Verantwortung auseinander</t>
  </si>
  <si>
    <t>AG Nachhaltigkeit, SuS der Jg</t>
  </si>
  <si>
    <t>Ü9</t>
  </si>
  <si>
    <t xml:space="preserve">Klimaschutzaktivitäten werden regelmäßig nach innen (Schulkonferenz) und außen (Schulwebseite, Aushänge) kommuniziert  </t>
  </si>
  <si>
    <t>Ü10</t>
  </si>
  <si>
    <r>
      <rPr>
        <sz val="12"/>
        <rFont val="Arial"/>
        <family val="2"/>
      </rPr>
      <t>Besuch Gut Karlshöhe und Wahrnehmung Angebot SDG-Escape-Game und Rallye zum Thema Klima- und Meereschutz mit einer 5. Klasse</t>
    </r>
    <r>
      <rPr>
        <sz val="12"/>
        <color indexed="2"/>
        <rFont val="Arial"/>
        <family val="2"/>
      </rPr>
      <t xml:space="preserve"> </t>
    </r>
  </si>
  <si>
    <t>Katahrina Boje</t>
  </si>
  <si>
    <t>Captain Future</t>
  </si>
  <si>
    <t>Ü11</t>
  </si>
  <si>
    <t xml:space="preserve">Meldesystem für "Klima-Tipps" und "Energielecks" etablieren </t>
  </si>
  <si>
    <t>zukünftiger Termin</t>
  </si>
  <si>
    <t>Ü12</t>
  </si>
  <si>
    <t xml:space="preserve">Energetische und klimarelevante Aspekte werden beim Neu-/Umbau erfasst und eingefordert </t>
  </si>
  <si>
    <t>Baugruppe</t>
  </si>
  <si>
    <t>Ü13</t>
  </si>
  <si>
    <t>Naturnahe Schulhofgestaltung beim Um-, Neubau des Schulgeländes mitdenken und umsetzen</t>
  </si>
  <si>
    <t>Ü14</t>
  </si>
  <si>
    <t xml:space="preserve">Grüne Pfandflasche als Pfandsammlung </t>
  </si>
  <si>
    <t>Ü15</t>
  </si>
  <si>
    <t>Teilnahme an Energie4 und Einsatz der Prämiengelder für Klimaschutzvorhaben</t>
  </si>
  <si>
    <t>Ü16</t>
  </si>
  <si>
    <t>Ü17</t>
  </si>
  <si>
    <t>Ü18</t>
  </si>
  <si>
    <t>Handlungsfeld Wärme</t>
  </si>
  <si>
    <t>W1</t>
  </si>
  <si>
    <t>Thermostate werden innenliegend begrenzt (entsprechend der Soll-Temperaturen Stufe *-x)</t>
  </si>
  <si>
    <t>in Umsetzung (Mitte)</t>
  </si>
  <si>
    <t>W2</t>
  </si>
  <si>
    <t>Thermometer und Plakate für klimafreundliches Heizen/Lüften werden angebracht und thematisiert</t>
  </si>
  <si>
    <t>W3</t>
  </si>
  <si>
    <t xml:space="preserve">Einstellungen der Heizungsanlage und der einzelnen Heizkreise (Nacht- Wochenend- und Ferienabsenkung) werden überprüft und schrittweise optimiert/reduziert </t>
  </si>
  <si>
    <t>Hausmeister</t>
  </si>
  <si>
    <t>Hausmeisterteam</t>
  </si>
  <si>
    <t>W4</t>
  </si>
  <si>
    <t xml:space="preserve">Regelmäßige Verhaltenssensibilisierung von allen Klassen und Kollegium zum Heiz- und Lüftungsverhalten zu Beginn der Heizperiode </t>
  </si>
  <si>
    <t>Captain Futures</t>
  </si>
  <si>
    <t>W5</t>
  </si>
  <si>
    <t>CO2-Ampeln (wieder) einsetzen für klimafreundliches Lüften</t>
  </si>
  <si>
    <t>W6</t>
  </si>
  <si>
    <t>Heizkörper, wo zugestellt und möglich, freiräumen und freihalten</t>
  </si>
  <si>
    <t>W7</t>
  </si>
  <si>
    <t>Außentüren-Schließung verbessern durch Hinweise</t>
  </si>
  <si>
    <t>W8</t>
  </si>
  <si>
    <t>W9</t>
  </si>
  <si>
    <t>W10</t>
  </si>
  <si>
    <t>W11</t>
  </si>
  <si>
    <t>W12</t>
  </si>
  <si>
    <t>Handlungsfeld Strom</t>
  </si>
  <si>
    <t>S1</t>
  </si>
  <si>
    <t>Automatisches Abschalten der Geräte ab 16 Uhr zur Vermeidung von Stand-by-Verbräuchen</t>
  </si>
  <si>
    <t>Jens Regenberg</t>
  </si>
  <si>
    <t>S2</t>
  </si>
  <si>
    <t xml:space="preserve">Unterrichtseinheit zu Erneuerbaren Energien in der Oberstufe im Fach Geographie </t>
  </si>
  <si>
    <t>Fachleitung Geografie</t>
  </si>
  <si>
    <t>Lehrkräfte Geografie der Oberstufe</t>
  </si>
  <si>
    <t>S3</t>
  </si>
  <si>
    <t xml:space="preserve">Prüfen: Austausch von stromintensiven Leuchtmitteln duch energieeffiziente LED in bestehen bleibenden Gebäuden </t>
  </si>
  <si>
    <t>Hausmeister, SBH</t>
  </si>
  <si>
    <t>S4</t>
  </si>
  <si>
    <t xml:space="preserve">Bei C-Touch-Geräten den Eco-Modus als Standardeinstellung etablieren </t>
  </si>
  <si>
    <t>Admin-Team</t>
  </si>
  <si>
    <t>S5</t>
  </si>
  <si>
    <t>Hinweise an Lichtschaltern zur Markierung der Lichtreihen schulweit einheitlich entwickeln/etablieren</t>
  </si>
  <si>
    <t>S6</t>
  </si>
  <si>
    <t xml:space="preserve">Solaranzeige (Photovoltaik-Display) im Fachgebäude zu pädagogischen Informationszwecken reaktivieren </t>
  </si>
  <si>
    <t>Bauteam</t>
  </si>
  <si>
    <t>S7</t>
  </si>
  <si>
    <t>S8</t>
  </si>
  <si>
    <t>S9</t>
  </si>
  <si>
    <t>S10</t>
  </si>
  <si>
    <t>S11</t>
  </si>
  <si>
    <t>S12</t>
  </si>
  <si>
    <t>Handlungsfeld Abfall</t>
  </si>
  <si>
    <t>A1</t>
  </si>
  <si>
    <t xml:space="preserve">Mülltrennung durch drei verschiedene Mülleimer+Beschriftung in allen Räumen, immer wieder Erinnerung und Infos über die Captain Futures </t>
  </si>
  <si>
    <t>A2</t>
  </si>
  <si>
    <t>Wiederverwendung diverser Materialien (z. B. Zeitungen, Pappe) im Kunstunterricht</t>
  </si>
  <si>
    <t>Fachleitung Kunst</t>
  </si>
  <si>
    <t>Kunstlehrkräfte</t>
  </si>
  <si>
    <t>A3</t>
  </si>
  <si>
    <r>
      <t xml:space="preserve">Nachhaltiges Weihnachtsbasteln </t>
    </r>
    <r>
      <rPr>
        <sz val="12"/>
        <color theme="1"/>
        <rFont val="Arial"/>
        <family val="2"/>
      </rPr>
      <t>als jährliches Upcycling-Event</t>
    </r>
  </si>
  <si>
    <t>Lucks Scrabs</t>
  </si>
  <si>
    <t>Luck-Skrabs</t>
  </si>
  <si>
    <t>A4</t>
  </si>
  <si>
    <r>
      <t xml:space="preserve">Neue Schilder zur Mülltrennung </t>
    </r>
    <r>
      <rPr>
        <sz val="12"/>
        <color theme="1"/>
        <rFont val="Arial"/>
        <family val="2"/>
      </rPr>
      <t>werden erstellt und alle Abfalleimer damit ausgetstattet</t>
    </r>
  </si>
  <si>
    <t>A5</t>
  </si>
  <si>
    <t xml:space="preserve">Stifte-Recycling-Programm: "Der Stift ist leer, doch er kann noch viel mehr!" </t>
  </si>
  <si>
    <t>5.,6. ,7. Klassen</t>
  </si>
  <si>
    <t>A6</t>
  </si>
  <si>
    <t xml:space="preserve">Plastikmüll und der Cradle-to-Cradle-Ansatz werden vertiefend in einer 9. Klasse behandelt </t>
  </si>
  <si>
    <t>Klasse 9c</t>
  </si>
  <si>
    <t>A7</t>
  </si>
  <si>
    <t>Upcycling-Projekt "ReSail-Pouch", aus alten Segeltüchern werden von SuS Federtaschen zum Schulbeginn für die Fünftklässler genäht</t>
  </si>
  <si>
    <t>Nähteam</t>
  </si>
  <si>
    <t>A8</t>
  </si>
  <si>
    <t xml:space="preserve">Empfehlung von Brotdosen/Trinkflaschen sowie verpackungsarmen Snacks und Pausenbroten auf Elternabenden </t>
  </si>
  <si>
    <t>A9</t>
  </si>
  <si>
    <t>Wasserspender zum Befüllen wiederverwenbarer Flaschen</t>
  </si>
  <si>
    <t>Hausmeisterei</t>
  </si>
  <si>
    <t>A10</t>
  </si>
  <si>
    <t>Umsetzung eines schuleigenen Flohmarkts</t>
  </si>
  <si>
    <t>AG Nachhaltigkeit, Schulgemeinschaft</t>
  </si>
  <si>
    <t>A11</t>
  </si>
  <si>
    <t>Sensibilisierung des Reinigungspersonals bzgl. Abfalltrennung etc.</t>
  </si>
  <si>
    <t>A12</t>
  </si>
  <si>
    <t xml:space="preserve">Mülltrennung im Außenbereich </t>
  </si>
  <si>
    <t>Handlungsfeld Beschaffung</t>
  </si>
  <si>
    <t>B1</t>
  </si>
  <si>
    <t xml:space="preserve">Nachhaltige Schulkleidung: Beschäftigung mit nachhaltigen Materialien, nachhaltiger Herstellung, </t>
  </si>
  <si>
    <t>Team aus der AG Nachhaltigkeit</t>
  </si>
  <si>
    <t>B2</t>
  </si>
  <si>
    <t>Secondhand-Shop für Schulkleidung</t>
  </si>
  <si>
    <t>B3</t>
  </si>
  <si>
    <t>Papier mit dem Siegel ,,Blauer Engel" wird zum Kopieren genutzt</t>
  </si>
  <si>
    <t>Verwaltung (Bianca Fleck)</t>
  </si>
  <si>
    <t>Verwaltungsteam</t>
  </si>
  <si>
    <t>B4</t>
  </si>
  <si>
    <t>B5</t>
  </si>
  <si>
    <t>B6</t>
  </si>
  <si>
    <t>B7</t>
  </si>
  <si>
    <t>B8</t>
  </si>
  <si>
    <t>B9</t>
  </si>
  <si>
    <t>B10</t>
  </si>
  <si>
    <t>B11</t>
  </si>
  <si>
    <t>B12</t>
  </si>
  <si>
    <t>Handlungsfeld Ernährung</t>
  </si>
  <si>
    <t>E1</t>
  </si>
  <si>
    <r>
      <rPr>
        <sz val="12"/>
        <color theme="1"/>
        <rFont val="Arial"/>
        <family val="2"/>
      </rPr>
      <t>Täglich ve</t>
    </r>
    <r>
      <rPr>
        <sz val="12"/>
        <rFont val="Arial"/>
        <family val="2"/>
      </rPr>
      <t>getarische/vegane Optionen in der Cafeteria und Mensa</t>
    </r>
  </si>
  <si>
    <t>Leitung der Mensa</t>
  </si>
  <si>
    <t>Mitarbeiter</t>
  </si>
  <si>
    <t>E2</t>
  </si>
  <si>
    <t>Essen vom Vortag wird eingefroren und am Tag darauf wieder angeboten</t>
  </si>
  <si>
    <t>E3</t>
  </si>
  <si>
    <t xml:space="preserve">Schulimkerei: Bedeutung der Biene für die Umwelt, Betreuung und Pflege der Bienenstöcke, imkern </t>
  </si>
  <si>
    <t>Eilert Mittwollen</t>
  </si>
  <si>
    <t>Imkerei Kurs</t>
  </si>
  <si>
    <t>E4</t>
  </si>
  <si>
    <t xml:space="preserve">Schulgarten als fester Bestandteil der Forscherzeit  (Kl. 5) zur Vertiefung konventioneller vs. biologischer Landwirtschaft, Düngen und Bodenpflege etc. </t>
  </si>
  <si>
    <t>Vanessa Manzelmann</t>
  </si>
  <si>
    <t>Schulgarten Kurs</t>
  </si>
  <si>
    <t>E5</t>
  </si>
  <si>
    <t>Snackautomat mit nachhaltigen Produkten</t>
  </si>
  <si>
    <t>Team KlimaschulePlus</t>
  </si>
  <si>
    <t>E6</t>
  </si>
  <si>
    <t>E7</t>
  </si>
  <si>
    <t>E8</t>
  </si>
  <si>
    <t>E9</t>
  </si>
  <si>
    <t>E10</t>
  </si>
  <si>
    <t>E11</t>
  </si>
  <si>
    <t>E12</t>
  </si>
  <si>
    <t>Handlungsfeld Mobilität</t>
  </si>
  <si>
    <t>M1</t>
  </si>
  <si>
    <t>Vereinbarung zu Studienfahrten: kein Fliegen</t>
  </si>
  <si>
    <t>Profillehrkräfte</t>
  </si>
  <si>
    <t>M2</t>
  </si>
  <si>
    <t>Orientierungsrahmen für nachhaltige Studienfahrten mit einem 10-Punkte-Plan wurde erarbeitet und umgesetzt</t>
  </si>
  <si>
    <t>M3</t>
  </si>
  <si>
    <t xml:space="preserve">Mobilitätsanalyse, um Gefahrenzonen zu analysieren und diese zu verbessern (besonders für Fahrradfahrer) </t>
  </si>
  <si>
    <t>Mobilitätsteam</t>
  </si>
  <si>
    <t>M4</t>
  </si>
  <si>
    <t>Antrag an die Behörde zum Verbessern der Fahrradwege</t>
  </si>
  <si>
    <t>M5</t>
  </si>
  <si>
    <t>M6</t>
  </si>
  <si>
    <t>M7</t>
  </si>
  <si>
    <t>M8</t>
  </si>
  <si>
    <t>M9</t>
  </si>
  <si>
    <t>M10</t>
  </si>
  <si>
    <t>M11</t>
  </si>
  <si>
    <t>M12</t>
  </si>
  <si>
    <t>Gas</t>
  </si>
  <si>
    <t>Fernwärme</t>
  </si>
  <si>
    <t>Verbräuche</t>
  </si>
  <si>
    <t>in m³</t>
  </si>
  <si>
    <t>in kWh</t>
  </si>
  <si>
    <t>in MWh</t>
  </si>
  <si>
    <t>Wärme</t>
  </si>
  <si>
    <t>Energieart:</t>
  </si>
  <si>
    <t>real/ abgelesen</t>
  </si>
  <si>
    <t>Einheit:</t>
  </si>
  <si>
    <t>witterungsbereinigt</t>
  </si>
  <si>
    <t>real / witterungsbereinigt:</t>
  </si>
  <si>
    <t>Verbrauch:</t>
  </si>
  <si>
    <t>realer Verbrauch [kWh]</t>
  </si>
  <si>
    <t>CO2-Emission:</t>
  </si>
  <si>
    <t xml:space="preserve">Summe realer Verbrauch [kWh]: </t>
  </si>
  <si>
    <t>Solarthermie</t>
  </si>
  <si>
    <t>erzeugte Wärme [kWh]:</t>
  </si>
  <si>
    <t xml:space="preserve">Summe erzeugte Wärme [kWh]: </t>
  </si>
  <si>
    <t>Strom</t>
  </si>
  <si>
    <t>Verbrauch [kWh]:</t>
  </si>
  <si>
    <t xml:space="preserve">Summe Verbrauch [kWh]: </t>
  </si>
  <si>
    <t>PV-Anlagen</t>
  </si>
  <si>
    <t>erzeugter Strom [kWh]:</t>
  </si>
  <si>
    <t xml:space="preserve">Summe erzeugter Strom [kWh]: </t>
  </si>
  <si>
    <t>Restmüll</t>
  </si>
  <si>
    <t>Abfall</t>
  </si>
  <si>
    <t>Restmüll [m³]:</t>
  </si>
  <si>
    <t xml:space="preserve">Summe Restmüll [m³]: </t>
  </si>
  <si>
    <t>Faktoren</t>
  </si>
  <si>
    <r>
      <t xml:space="preserve">Witterungsfaktor </t>
    </r>
    <r>
      <rPr>
        <sz val="12"/>
        <rFont val="Arial"/>
        <family val="2"/>
      </rPr>
      <t>[%]:</t>
    </r>
  </si>
  <si>
    <r>
      <t xml:space="preserve">Wenn auf dem Registerblatt "Energieverbräuche" </t>
    </r>
    <r>
      <rPr>
        <b/>
        <sz val="10"/>
        <rFont val="Arial Narrow"/>
        <family val="2"/>
      </rPr>
      <t>witterungsbereinigte</t>
    </r>
    <r>
      <rPr>
        <sz val="10"/>
        <rFont val="Arial Narrow"/>
        <family val="2"/>
      </rPr>
      <t xml:space="preserve"> Verbräuche eingetragen wurden, muss der Witterungsfaktor aktualisiert werden.</t>
    </r>
  </si>
  <si>
    <r>
      <t xml:space="preserve">Emissionsfaktor Gas </t>
    </r>
    <r>
      <rPr>
        <sz val="12"/>
        <rFont val="Arial"/>
        <family val="2"/>
      </rPr>
      <t>[g/kWh]</t>
    </r>
    <r>
      <rPr>
        <b/>
        <sz val="12"/>
        <rFont val="Arial"/>
        <family val="2"/>
      </rPr>
      <t>:</t>
    </r>
  </si>
  <si>
    <r>
      <t xml:space="preserve">Emissionsfaktor Fernwärme </t>
    </r>
    <r>
      <rPr>
        <sz val="12"/>
        <rFont val="Arial"/>
        <family val="2"/>
      </rPr>
      <t>[g/kWh]</t>
    </r>
    <r>
      <rPr>
        <b/>
        <sz val="12"/>
        <rFont val="Arial"/>
        <family val="2"/>
      </rPr>
      <t>:</t>
    </r>
  </si>
  <si>
    <r>
      <t>Emissionsfaktor Strom</t>
    </r>
    <r>
      <rPr>
        <sz val="12"/>
        <rFont val="Arial"/>
        <family val="2"/>
      </rPr>
      <t xml:space="preserve"> [g/kWh]</t>
    </r>
    <r>
      <rPr>
        <b/>
        <sz val="12"/>
        <rFont val="Arial"/>
        <family val="2"/>
      </rPr>
      <t>:</t>
    </r>
  </si>
  <si>
    <r>
      <t xml:space="preserve">Emissionsfaktor Abfall </t>
    </r>
    <r>
      <rPr>
        <sz val="12"/>
        <rFont val="Arial"/>
        <family val="2"/>
      </rPr>
      <t>[kg/m³]</t>
    </r>
    <r>
      <rPr>
        <b/>
        <sz val="12"/>
        <rFont val="Arial"/>
        <family val="2"/>
      </rPr>
      <t>:</t>
    </r>
  </si>
  <si>
    <r>
      <t>CO</t>
    </r>
    <r>
      <rPr>
        <b/>
        <vertAlign val="subscript"/>
        <sz val="20"/>
        <rFont val="Arial"/>
        <family val="2"/>
      </rPr>
      <t>2</t>
    </r>
    <r>
      <rPr>
        <b/>
        <sz val="20"/>
        <rFont val="Arial"/>
        <family val="2"/>
      </rPr>
      <t>-Schulbilanz</t>
    </r>
  </si>
  <si>
    <t xml:space="preserve">  Emissions-Ziel [kg]</t>
  </si>
  <si>
    <t xml:space="preserve">  reale Emission [kg]</t>
  </si>
  <si>
    <t>Emission Wärme [kg]:</t>
  </si>
  <si>
    <t>Emissionseinsparung Solarthermie [kg]:</t>
  </si>
  <si>
    <t>Emission Strom [kg]:</t>
  </si>
  <si>
    <t>Emissionseinsparung PV-Anlage [kg]:</t>
  </si>
  <si>
    <t>Emission Abfall [kg]:</t>
  </si>
  <si>
    <t>Emission Beschaffung [kg]:</t>
  </si>
  <si>
    <t>Emission Ernährung [kg]:</t>
  </si>
  <si>
    <t>Emission Mobilität [kg]:</t>
  </si>
  <si>
    <t>Checkliste zum Energiesparen wird neben den Türen angebracht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</si>
</sst>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quot;Kg&quot;"/>
    <numFmt numFmtId="166" formatCode="0.0"/>
    <numFmt numFmtId="167" formatCode="#,##0.000\ &quot;kg/kWh&quot;"/>
    <numFmt numFmtId="168" formatCode="#,##0\ &quot;kg&quot;"/>
  </numFmts>
  <fonts count="40">
    <font>
      <sz val="10"/>
      <color theme="1"/>
      <name val="Arial"/>
    </font>
    <font>
      <sz val="10"/>
      <name val="Arial"/>
      <family val="2"/>
    </font>
    <font>
      <sz val="11"/>
      <name val="Arial"/>
      <family val="2"/>
    </font>
    <font>
      <sz val="20"/>
      <name val="Arial"/>
      <family val="2"/>
    </font>
    <font>
      <b/>
      <sz val="24"/>
      <name val="Arial"/>
      <family val="2"/>
    </font>
    <font>
      <b/>
      <sz val="20"/>
      <name val="Arial"/>
      <family val="2"/>
    </font>
    <font>
      <b/>
      <sz val="14"/>
      <name val="Arial"/>
      <family val="2"/>
    </font>
    <font>
      <sz val="36"/>
      <name val="Arial"/>
      <family val="2"/>
    </font>
    <font>
      <sz val="18"/>
      <color indexed="65"/>
      <name val="Arial"/>
      <family val="2"/>
    </font>
    <font>
      <b/>
      <sz val="12"/>
      <name val="Arial"/>
      <family val="2"/>
    </font>
    <font>
      <sz val="14"/>
      <name val="Arial"/>
      <family val="2"/>
    </font>
    <font>
      <sz val="14"/>
      <color theme="1"/>
      <name val="Arial"/>
      <family val="2"/>
    </font>
    <font>
      <sz val="10"/>
      <name val="Wingdings"/>
      <charset val="2"/>
    </font>
    <font>
      <sz val="14"/>
      <color indexed="2"/>
      <name val="Arial"/>
      <family val="2"/>
    </font>
    <font>
      <sz val="18"/>
      <name val="Arial"/>
      <family val="2"/>
    </font>
    <font>
      <sz val="12"/>
      <name val="Arial"/>
      <family val="2"/>
    </font>
    <font>
      <sz val="12"/>
      <color indexed="2"/>
      <name val="Arial"/>
      <family val="2"/>
    </font>
    <font>
      <b/>
      <sz val="14"/>
      <color indexed="65"/>
      <name val="Arial"/>
      <family val="2"/>
    </font>
    <font>
      <sz val="10"/>
      <name val="Arial Narrow"/>
      <family val="2"/>
    </font>
    <font>
      <b/>
      <sz val="24"/>
      <color theme="6" tint="-0.499984740745262"/>
      <name val="Arial"/>
      <family val="2"/>
    </font>
    <font>
      <b/>
      <sz val="20"/>
      <color indexed="50"/>
      <name val="StampGothic"/>
    </font>
    <font>
      <b/>
      <sz val="12"/>
      <name val="Arial Narrow"/>
      <family val="2"/>
    </font>
    <font>
      <b/>
      <sz val="10"/>
      <name val="Arial Narrow"/>
      <family val="2"/>
    </font>
    <font>
      <b/>
      <sz val="14"/>
      <name val="Arial Narrow"/>
      <family val="2"/>
    </font>
    <font>
      <b/>
      <sz val="11"/>
      <name val="Arial Narrow"/>
      <family val="2"/>
    </font>
    <font>
      <b/>
      <sz val="20"/>
      <name val="Arial Narrow"/>
      <family val="2"/>
    </font>
    <font>
      <sz val="12"/>
      <name val="Arial Narrow"/>
      <family val="2"/>
    </font>
    <font>
      <i/>
      <sz val="10"/>
      <color indexed="2"/>
      <name val="Arial Narrow"/>
      <family val="2"/>
    </font>
    <font>
      <i/>
      <sz val="10"/>
      <name val="Arial Narrow"/>
      <family val="2"/>
    </font>
    <font>
      <sz val="11"/>
      <name val="Arial Narrow"/>
      <family val="2"/>
    </font>
    <font>
      <b/>
      <sz val="18"/>
      <color indexed="50"/>
      <name val="Arial"/>
      <family val="2"/>
    </font>
    <font>
      <b/>
      <sz val="18"/>
      <name val="Arial"/>
      <family val="2"/>
    </font>
    <font>
      <sz val="18"/>
      <name val="Arial Narrow"/>
      <family val="2"/>
    </font>
    <font>
      <b/>
      <sz val="18"/>
      <name val="Arial Narrow"/>
      <family val="2"/>
    </font>
    <font>
      <b/>
      <sz val="16"/>
      <name val="Arial"/>
      <family val="2"/>
    </font>
    <font>
      <b/>
      <sz val="10"/>
      <name val="Arial"/>
      <family val="2"/>
    </font>
    <font>
      <sz val="10"/>
      <color theme="1"/>
      <name val="Arial"/>
      <family val="2"/>
    </font>
    <font>
      <b/>
      <vertAlign val="subscript"/>
      <sz val="12"/>
      <name val="Arial"/>
      <family val="2"/>
    </font>
    <font>
      <sz val="12"/>
      <color theme="1"/>
      <name val="Arial"/>
      <family val="2"/>
    </font>
    <font>
      <b/>
      <vertAlign val="subscript"/>
      <sz val="20"/>
      <name val="Arial"/>
      <family val="2"/>
    </font>
  </fonts>
  <fills count="14">
    <fill>
      <patternFill patternType="none"/>
    </fill>
    <fill>
      <patternFill patternType="gray125"/>
    </fill>
    <fill>
      <patternFill patternType="solid">
        <fgColor theme="6" tint="0.79998168889431442"/>
        <bgColor indexed="65"/>
      </patternFill>
    </fill>
    <fill>
      <patternFill patternType="solid">
        <fgColor theme="0"/>
      </patternFill>
    </fill>
    <fill>
      <patternFill patternType="solid">
        <fgColor theme="0" tint="-0.14999847407452621"/>
        <bgColor indexed="65"/>
      </patternFill>
    </fill>
    <fill>
      <patternFill patternType="solid">
        <fgColor rgb="FF87B631"/>
      </patternFill>
    </fill>
    <fill>
      <patternFill patternType="solid">
        <fgColor rgb="FFCD312D"/>
      </patternFill>
    </fill>
    <fill>
      <patternFill patternType="solid">
        <fgColor rgb="FFF49A1F"/>
      </patternFill>
    </fill>
    <fill>
      <patternFill patternType="solid">
        <fgColor rgb="FF338C61"/>
      </patternFill>
    </fill>
    <fill>
      <patternFill patternType="solid">
        <fgColor rgb="FF2372B1"/>
      </patternFill>
    </fill>
    <fill>
      <patternFill patternType="solid">
        <fgColor rgb="FFE7632B"/>
      </patternFill>
    </fill>
    <fill>
      <patternFill patternType="solid">
        <fgColor rgb="FF008188"/>
      </patternFill>
    </fill>
    <fill>
      <patternFill patternType="solid">
        <fgColor indexed="65"/>
      </patternFill>
    </fill>
    <fill>
      <patternFill patternType="solid">
        <fgColor theme="9" tint="0.39997558519241921"/>
        <bgColor indexed="65"/>
      </patternFill>
    </fill>
  </fills>
  <borders count="4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0" borderId="0"/>
    <xf numFmtId="0" fontId="1" fillId="0" borderId="0"/>
    <xf numFmtId="0" fontId="36" fillId="0" borderId="0"/>
  </cellStyleXfs>
  <cellXfs count="297">
    <xf numFmtId="0" fontId="0" fillId="0" borderId="0" xfId="0"/>
    <xf numFmtId="0" fontId="1" fillId="0" borderId="0" xfId="0" applyFont="1"/>
    <xf numFmtId="0" fontId="1"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xf numFmtId="0" fontId="2" fillId="2" borderId="0" xfId="0" applyFont="1" applyFill="1" applyAlignment="1">
      <alignment vertical="center" wrapText="1"/>
    </xf>
    <xf numFmtId="0" fontId="3" fillId="2" borderId="4" xfId="0" applyFont="1" applyFill="1" applyBorder="1" applyAlignment="1">
      <alignment vertical="center" wrapText="1"/>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2" borderId="5" xfId="0" applyFont="1" applyFill="1" applyBorder="1" applyAlignment="1">
      <alignment vertical="center" wrapText="1"/>
    </xf>
    <xf numFmtId="0" fontId="5" fillId="2" borderId="0" xfId="0" applyFont="1" applyFill="1" applyAlignment="1">
      <alignment horizontal="left" vertical="center"/>
    </xf>
    <xf numFmtId="0" fontId="5" fillId="3" borderId="0" xfId="0" applyFont="1" applyFill="1" applyAlignment="1" applyProtection="1">
      <alignment horizontal="center" vertical="center"/>
      <protection locked="0"/>
    </xf>
    <xf numFmtId="0" fontId="6" fillId="2" borderId="0" xfId="0" applyFont="1" applyFill="1" applyAlignment="1">
      <alignment horizontal="right" vertical="center"/>
    </xf>
    <xf numFmtId="14" fontId="6" fillId="2" borderId="0" xfId="0" applyNumberFormat="1" applyFont="1" applyFill="1" applyAlignment="1">
      <alignment horizontal="left" vertical="center"/>
    </xf>
    <xf numFmtId="0" fontId="7" fillId="2" borderId="0" xfId="0" applyFont="1" applyFill="1" applyAlignment="1">
      <alignment vertical="center"/>
    </xf>
    <xf numFmtId="0" fontId="1" fillId="2" borderId="5" xfId="0" applyFont="1" applyFill="1" applyBorder="1"/>
    <xf numFmtId="0" fontId="5" fillId="0" borderId="0" xfId="0" applyFont="1" applyAlignment="1" applyProtection="1">
      <alignment horizontal="left" vertical="center"/>
      <protection locked="0"/>
    </xf>
    <xf numFmtId="0" fontId="3" fillId="2" borderId="0" xfId="0" applyFont="1" applyFill="1" applyAlignment="1">
      <alignment horizontal="left" vertical="center"/>
    </xf>
    <xf numFmtId="0" fontId="3" fillId="2" borderId="0" xfId="0" applyFont="1" applyFill="1" applyAlignment="1">
      <alignment vertical="center" wrapText="1"/>
    </xf>
    <xf numFmtId="0" fontId="3" fillId="2" borderId="5" xfId="0" applyFont="1" applyFill="1" applyBorder="1" applyAlignment="1">
      <alignment vertical="center" wrapText="1"/>
    </xf>
    <xf numFmtId="0" fontId="8" fillId="2" borderId="0" xfId="0" applyFont="1" applyFill="1" applyAlignment="1">
      <alignment horizontal="left" vertical="center" wrapText="1"/>
    </xf>
    <xf numFmtId="0" fontId="8" fillId="2" borderId="5" xfId="0" applyFont="1" applyFill="1" applyBorder="1" applyAlignment="1">
      <alignment horizontal="left" vertical="center" wrapText="1"/>
    </xf>
    <xf numFmtId="0" fontId="9" fillId="4" borderId="6" xfId="0" applyFont="1" applyFill="1" applyBorder="1" applyAlignment="1">
      <alignment horizontal="right" vertical="center" wrapText="1"/>
    </xf>
    <xf numFmtId="0" fontId="9" fillId="4" borderId="6" xfId="0" applyFont="1" applyFill="1" applyBorder="1" applyAlignment="1">
      <alignment horizontal="center" vertical="center" wrapText="1"/>
    </xf>
    <xf numFmtId="0" fontId="10" fillId="2" borderId="0" xfId="0" applyFont="1" applyFill="1" applyAlignment="1">
      <alignment wrapText="1"/>
    </xf>
    <xf numFmtId="0" fontId="10" fillId="2" borderId="5" xfId="0" applyFont="1" applyFill="1" applyBorder="1" applyAlignment="1">
      <alignment wrapText="1"/>
    </xf>
    <xf numFmtId="0" fontId="10" fillId="4" borderId="8" xfId="0" applyFont="1" applyFill="1" applyBorder="1" applyAlignment="1">
      <alignment horizontal="center" vertical="center" wrapText="1"/>
    </xf>
    <xf numFmtId="1" fontId="10" fillId="4" borderId="8" xfId="0" applyNumberFormat="1" applyFont="1" applyFill="1" applyBorder="1" applyAlignment="1">
      <alignment horizontal="center" vertical="center"/>
    </xf>
    <xf numFmtId="3" fontId="11" fillId="4" borderId="8" xfId="0" applyNumberFormat="1" applyFont="1" applyFill="1" applyBorder="1" applyAlignment="1">
      <alignment horizontal="center" wrapText="1"/>
    </xf>
    <xf numFmtId="0" fontId="12" fillId="2" borderId="0" xfId="0" applyFont="1" applyFill="1"/>
    <xf numFmtId="1" fontId="13" fillId="0" borderId="8" xfId="0" applyNumberFormat="1" applyFont="1" applyBorder="1" applyAlignment="1" applyProtection="1">
      <alignment horizontal="center" vertical="center"/>
      <protection locked="0"/>
    </xf>
    <xf numFmtId="3" fontId="10" fillId="4" borderId="8" xfId="0" applyNumberFormat="1" applyFont="1" applyFill="1" applyBorder="1" applyAlignment="1">
      <alignment horizontal="center" vertical="center"/>
    </xf>
    <xf numFmtId="3" fontId="10" fillId="4" borderId="9" xfId="0" applyNumberFormat="1" applyFont="1" applyFill="1" applyBorder="1" applyAlignment="1">
      <alignment horizontal="center" vertical="center"/>
    </xf>
    <xf numFmtId="0" fontId="3" fillId="2" borderId="10" xfId="0" applyFont="1" applyFill="1" applyBorder="1" applyAlignment="1">
      <alignmen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9" fillId="4" borderId="8"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0" borderId="8" xfId="1" applyFont="1" applyBorder="1" applyAlignment="1" applyProtection="1">
      <alignment horizontal="left" vertical="center" wrapText="1"/>
      <protection locked="0"/>
    </xf>
    <xf numFmtId="0" fontId="10" fillId="0" borderId="8"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3" fontId="15" fillId="0" borderId="8" xfId="0" applyNumberFormat="1" applyFont="1" applyBorder="1" applyAlignment="1" applyProtection="1">
      <alignment horizontal="center" vertical="center" wrapText="1"/>
      <protection locked="0"/>
    </xf>
    <xf numFmtId="0" fontId="15" fillId="0" borderId="8"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5" fillId="0" borderId="8" xfId="2" applyFont="1" applyBorder="1" applyAlignment="1" applyProtection="1">
      <alignment horizontal="left" vertical="center" wrapText="1"/>
      <protection locked="0"/>
    </xf>
    <xf numFmtId="0" fontId="3" fillId="2" borderId="2" xfId="0"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6" fillId="2" borderId="2" xfId="0" applyFont="1" applyFill="1" applyBorder="1" applyAlignment="1">
      <alignment horizontal="right" vertical="center" wrapText="1"/>
    </xf>
    <xf numFmtId="10" fontId="6" fillId="2" borderId="2" xfId="0" applyNumberFormat="1"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0" borderId="8" xfId="0" applyFont="1" applyBorder="1" applyAlignment="1">
      <alignment horizontal="left" vertical="top" wrapText="1"/>
    </xf>
    <xf numFmtId="0" fontId="10" fillId="0" borderId="7"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6" borderId="9" xfId="0" applyFont="1" applyFill="1" applyBorder="1" applyAlignment="1">
      <alignment horizontal="center" vertical="center" wrapText="1"/>
    </xf>
    <xf numFmtId="0" fontId="15" fillId="0" borderId="14" xfId="1" applyFont="1" applyBorder="1" applyAlignment="1" applyProtection="1">
      <alignment horizontal="left" vertical="top" wrapText="1"/>
      <protection locked="0"/>
    </xf>
    <xf numFmtId="0" fontId="15" fillId="0" borderId="9" xfId="1" applyFont="1" applyBorder="1" applyAlignment="1" applyProtection="1">
      <alignment horizontal="left" vertical="top" wrapText="1"/>
      <protection locked="0"/>
    </xf>
    <xf numFmtId="0" fontId="15" fillId="0" borderId="8" xfId="0" applyFont="1" applyBorder="1" applyAlignment="1">
      <alignment horizontal="left" vertical="center" wrapText="1"/>
    </xf>
    <xf numFmtId="0" fontId="15" fillId="0" borderId="14" xfId="1" applyFont="1" applyBorder="1" applyAlignment="1" applyProtection="1">
      <alignment horizontal="left" vertical="center" wrapText="1"/>
      <protection locked="0"/>
    </xf>
    <xf numFmtId="0" fontId="15" fillId="6"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0" borderId="15" xfId="1" applyFont="1" applyBorder="1" applyAlignment="1" applyProtection="1">
      <alignment horizontal="left" vertical="top" wrapText="1"/>
      <protection locked="0"/>
    </xf>
    <xf numFmtId="0" fontId="9" fillId="0" borderId="9" xfId="1" applyFont="1" applyBorder="1" applyAlignment="1" applyProtection="1">
      <alignment horizontal="center" vertical="center" wrapText="1"/>
      <protection locked="0"/>
    </xf>
    <xf numFmtId="0" fontId="15" fillId="7" borderId="8" xfId="0" applyFont="1" applyFill="1" applyBorder="1" applyAlignment="1">
      <alignment horizontal="center" vertical="center" wrapText="1"/>
    </xf>
    <xf numFmtId="0" fontId="9" fillId="0" borderId="8" xfId="1" applyFont="1" applyBorder="1" applyAlignment="1" applyProtection="1">
      <alignment horizontal="center" vertical="center" wrapText="1"/>
      <protection locked="0"/>
    </xf>
    <xf numFmtId="0" fontId="6"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164" fontId="17" fillId="2" borderId="2" xfId="0" applyNumberFormat="1" applyFont="1" applyFill="1" applyBorder="1" applyAlignment="1">
      <alignment horizontal="center" vertical="center" wrapText="1"/>
    </xf>
    <xf numFmtId="3" fontId="9" fillId="4" borderId="8" xfId="0" applyNumberFormat="1" applyFont="1" applyFill="1" applyBorder="1" applyAlignment="1">
      <alignment horizontal="center" vertical="center" wrapText="1"/>
    </xf>
    <xf numFmtId="0" fontId="15" fillId="8" borderId="9" xfId="0" applyFont="1" applyFill="1" applyBorder="1" applyAlignment="1">
      <alignment horizontal="center" vertical="center" wrapText="1"/>
    </xf>
    <xf numFmtId="0" fontId="15" fillId="0" borderId="9" xfId="1" applyFont="1" applyBorder="1" applyAlignment="1" applyProtection="1">
      <alignment horizontal="left" wrapText="1"/>
      <protection locked="0"/>
    </xf>
    <xf numFmtId="0" fontId="15" fillId="8" borderId="1"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5" fillId="10" borderId="9"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15" fillId="11" borderId="8" xfId="0" applyFont="1" applyFill="1" applyBorder="1" applyAlignment="1">
      <alignment horizontal="center" vertical="center" wrapText="1"/>
    </xf>
    <xf numFmtId="0" fontId="1" fillId="2" borderId="0" xfId="0" applyFont="1" applyFill="1" applyAlignment="1">
      <alignment vertical="center"/>
    </xf>
    <xf numFmtId="0" fontId="1" fillId="2" borderId="2" xfId="0" applyFont="1" applyFill="1" applyBorder="1" applyAlignment="1">
      <alignment vertical="center"/>
    </xf>
    <xf numFmtId="0" fontId="18" fillId="0" borderId="0" xfId="0" applyFont="1"/>
    <xf numFmtId="0" fontId="18" fillId="2" borderId="0" xfId="0" applyFont="1" applyFill="1"/>
    <xf numFmtId="0" fontId="18" fillId="3" borderId="0" xfId="0" applyFont="1" applyFill="1"/>
    <xf numFmtId="0" fontId="5" fillId="2" borderId="0" xfId="0" applyFont="1" applyFill="1" applyAlignment="1">
      <alignment vertical="center"/>
    </xf>
    <xf numFmtId="0" fontId="19" fillId="2" borderId="0" xfId="0" applyFont="1" applyFill="1" applyAlignment="1">
      <alignment horizontal="left" vertical="center"/>
    </xf>
    <xf numFmtId="0" fontId="20" fillId="2" borderId="0" xfId="0" applyFont="1" applyFill="1" applyAlignment="1">
      <alignment vertical="center"/>
    </xf>
    <xf numFmtId="0" fontId="21" fillId="2" borderId="0" xfId="0" applyFont="1" applyFill="1"/>
    <xf numFmtId="0" fontId="22" fillId="0" borderId="0" xfId="0" applyFont="1"/>
    <xf numFmtId="0" fontId="22" fillId="2" borderId="0" xfId="0" applyFont="1" applyFill="1" applyAlignment="1">
      <alignment horizontal="center"/>
    </xf>
    <xf numFmtId="0" fontId="6" fillId="2" borderId="0" xfId="0" applyFont="1" applyFill="1" applyAlignment="1">
      <alignment horizontal="left"/>
    </xf>
    <xf numFmtId="0" fontId="9" fillId="2" borderId="0" xfId="0" applyFont="1" applyFill="1" applyAlignment="1">
      <alignment horizontal="left"/>
    </xf>
    <xf numFmtId="0" fontId="23" fillId="2" borderId="0" xfId="0" applyFont="1" applyFill="1" applyAlignment="1">
      <alignment horizontal="left" vertical="center" indent="1"/>
    </xf>
    <xf numFmtId="0" fontId="23" fillId="4" borderId="0" xfId="0" applyFont="1" applyFill="1" applyAlignment="1">
      <alignment horizontal="center"/>
    </xf>
    <xf numFmtId="0" fontId="22" fillId="2" borderId="0" xfId="0" applyFont="1" applyFill="1"/>
    <xf numFmtId="0" fontId="22" fillId="2" borderId="16" xfId="0" applyFont="1" applyFill="1" applyBorder="1" applyAlignment="1">
      <alignment horizontal="center"/>
    </xf>
    <xf numFmtId="0" fontId="22" fillId="2" borderId="16" xfId="0" applyFont="1" applyFill="1" applyBorder="1"/>
    <xf numFmtId="0" fontId="18" fillId="0" borderId="0" xfId="0" applyFont="1" applyAlignment="1">
      <alignment vertical="center"/>
    </xf>
    <xf numFmtId="0" fontId="18" fillId="2" borderId="0" xfId="0" applyFont="1" applyFill="1" applyAlignment="1">
      <alignment horizontal="center" vertical="center"/>
    </xf>
    <xf numFmtId="0" fontId="18" fillId="6" borderId="19" xfId="0" applyFont="1" applyFill="1" applyBorder="1" applyAlignment="1">
      <alignment horizontal="right" vertical="center" wrapText="1"/>
    </xf>
    <xf numFmtId="0" fontId="18" fillId="12" borderId="14" xfId="0" applyFont="1" applyFill="1" applyBorder="1" applyAlignment="1" applyProtection="1">
      <alignment horizontal="center" vertical="center" wrapText="1"/>
      <protection locked="0"/>
    </xf>
    <xf numFmtId="0" fontId="18" fillId="2" borderId="0" xfId="0" applyFont="1" applyFill="1" applyAlignment="1">
      <alignment vertical="center"/>
    </xf>
    <xf numFmtId="0" fontId="18" fillId="2" borderId="0" xfId="0" applyFont="1" applyFill="1" applyAlignment="1">
      <alignment horizontal="center"/>
    </xf>
    <xf numFmtId="0" fontId="21" fillId="6" borderId="20" xfId="0" applyFont="1" applyFill="1" applyBorder="1" applyAlignment="1">
      <alignment horizontal="center" vertical="center"/>
    </xf>
    <xf numFmtId="0" fontId="18" fillId="6" borderId="8" xfId="0" applyFont="1" applyFill="1" applyBorder="1" applyAlignment="1">
      <alignment horizontal="right" vertical="center" wrapText="1"/>
    </xf>
    <xf numFmtId="0" fontId="18" fillId="12" borderId="8" xfId="0" applyFont="1" applyFill="1" applyBorder="1" applyAlignment="1" applyProtection="1">
      <alignment horizontal="center" vertical="center" wrapText="1"/>
      <protection locked="0"/>
    </xf>
    <xf numFmtId="0" fontId="18" fillId="6" borderId="8" xfId="0" applyFont="1" applyFill="1" applyBorder="1" applyAlignment="1">
      <alignment horizontal="right" vertical="center"/>
    </xf>
    <xf numFmtId="3" fontId="24" fillId="12" borderId="8" xfId="0" applyNumberFormat="1" applyFont="1" applyFill="1" applyBorder="1" applyAlignment="1" applyProtection="1">
      <alignment horizontal="center" vertical="center" wrapText="1"/>
      <protection locked="0"/>
    </xf>
    <xf numFmtId="0" fontId="18" fillId="6" borderId="23" xfId="0" applyFont="1" applyFill="1" applyBorder="1" applyAlignment="1">
      <alignment horizontal="right" vertical="center" wrapText="1"/>
    </xf>
    <xf numFmtId="3" fontId="18" fillId="6" borderId="23" xfId="0" applyNumberFormat="1" applyFont="1" applyFill="1" applyBorder="1" applyAlignment="1">
      <alignment horizontal="center"/>
    </xf>
    <xf numFmtId="0" fontId="15" fillId="0" borderId="0" xfId="0" applyFont="1" applyAlignment="1" applyProtection="1">
      <alignment horizontal="left" vertical="center"/>
      <protection locked="0"/>
    </xf>
    <xf numFmtId="0" fontId="18" fillId="6" borderId="0" xfId="0" applyFont="1" applyFill="1" applyAlignment="1">
      <alignment horizontal="right" vertical="center" wrapText="1"/>
    </xf>
    <xf numFmtId="3" fontId="18" fillId="13" borderId="0" xfId="0" applyNumberFormat="1" applyFont="1" applyFill="1" applyAlignment="1">
      <alignment horizontal="center" vertical="center"/>
    </xf>
    <xf numFmtId="0" fontId="18" fillId="6" borderId="7" xfId="0" applyFont="1" applyFill="1" applyBorder="1" applyAlignment="1">
      <alignment horizontal="right" vertical="center" wrapText="1"/>
    </xf>
    <xf numFmtId="0" fontId="18" fillId="6" borderId="7" xfId="0" applyFont="1" applyFill="1" applyBorder="1" applyAlignment="1">
      <alignment horizontal="right" vertical="center"/>
    </xf>
    <xf numFmtId="0" fontId="18" fillId="6" borderId="26" xfId="0" applyFont="1" applyFill="1" applyBorder="1" applyAlignment="1">
      <alignment horizontal="right" vertical="center" wrapText="1"/>
    </xf>
    <xf numFmtId="3" fontId="18" fillId="6" borderId="16" xfId="0" applyNumberFormat="1" applyFont="1" applyFill="1" applyBorder="1" applyAlignment="1">
      <alignment horizontal="center"/>
    </xf>
    <xf numFmtId="3" fontId="18" fillId="6" borderId="8" xfId="0" applyNumberFormat="1" applyFont="1" applyFill="1" applyBorder="1" applyAlignment="1">
      <alignment horizontal="center"/>
    </xf>
    <xf numFmtId="0" fontId="25" fillId="6" borderId="16" xfId="0" applyFont="1" applyFill="1" applyBorder="1" applyAlignment="1">
      <alignment horizontal="center" vertical="center"/>
    </xf>
    <xf numFmtId="0" fontId="21" fillId="0" borderId="16" xfId="0" applyFont="1" applyBorder="1" applyAlignment="1">
      <alignment horizontal="left" vertical="center" indent="1"/>
    </xf>
    <xf numFmtId="0" fontId="18" fillId="13" borderId="16" xfId="0" applyFont="1" applyFill="1" applyBorder="1" applyAlignment="1">
      <alignment horizontal="right" vertical="center" wrapText="1"/>
    </xf>
    <xf numFmtId="3" fontId="18" fillId="6" borderId="0" xfId="0" applyNumberFormat="1" applyFont="1" applyFill="1" applyAlignment="1">
      <alignment horizontal="center" vertical="center"/>
    </xf>
    <xf numFmtId="0" fontId="21" fillId="0" borderId="0" xfId="0" applyFont="1" applyAlignment="1">
      <alignment horizontal="center" vertical="center"/>
    </xf>
    <xf numFmtId="0" fontId="21" fillId="2" borderId="0" xfId="0" applyFont="1" applyFill="1" applyAlignment="1">
      <alignment horizontal="center" vertical="center"/>
    </xf>
    <xf numFmtId="0" fontId="21" fillId="6" borderId="16" xfId="0" applyFont="1" applyFill="1" applyBorder="1" applyAlignment="1">
      <alignment horizontal="center" vertical="center"/>
    </xf>
    <xf numFmtId="3" fontId="21" fillId="6" borderId="31" xfId="0" applyNumberFormat="1" applyFont="1" applyFill="1" applyBorder="1" applyAlignment="1">
      <alignment horizontal="center" vertical="center"/>
    </xf>
    <xf numFmtId="3" fontId="21" fillId="6" borderId="32" xfId="0" applyNumberFormat="1" applyFont="1" applyFill="1" applyBorder="1" applyAlignment="1">
      <alignment horizontal="center" vertical="center"/>
    </xf>
    <xf numFmtId="0" fontId="25" fillId="2" borderId="0" xfId="0" applyFont="1" applyFill="1" applyAlignment="1">
      <alignment horizontal="center" vertical="center"/>
    </xf>
    <xf numFmtId="0" fontId="18" fillId="2" borderId="30" xfId="0" applyFont="1" applyFill="1" applyBorder="1" applyAlignment="1">
      <alignment horizontal="center" vertical="center" wrapText="1"/>
    </xf>
    <xf numFmtId="3" fontId="18" fillId="2" borderId="30" xfId="0" applyNumberFormat="1" applyFont="1" applyFill="1" applyBorder="1" applyAlignment="1">
      <alignment horizontal="center" vertical="center"/>
    </xf>
    <xf numFmtId="3" fontId="18" fillId="2" borderId="30" xfId="0" applyNumberFormat="1" applyFont="1" applyFill="1" applyBorder="1" applyAlignment="1">
      <alignment horizontal="center"/>
    </xf>
    <xf numFmtId="0" fontId="18" fillId="2" borderId="30" xfId="0" applyFont="1" applyFill="1" applyBorder="1" applyAlignment="1">
      <alignment horizontal="center"/>
    </xf>
    <xf numFmtId="0" fontId="18" fillId="2" borderId="30" xfId="0" applyFont="1" applyFill="1" applyBorder="1"/>
    <xf numFmtId="0" fontId="21" fillId="6" borderId="33" xfId="0" applyFont="1" applyFill="1" applyBorder="1" applyAlignment="1">
      <alignment horizontal="center" vertical="center"/>
    </xf>
    <xf numFmtId="0" fontId="15" fillId="3" borderId="19" xfId="0" applyFont="1" applyFill="1" applyBorder="1" applyAlignment="1" applyProtection="1">
      <alignment horizontal="left" vertical="center"/>
      <protection locked="0"/>
    </xf>
    <xf numFmtId="0" fontId="18" fillId="6" borderId="34" xfId="0" applyFont="1" applyFill="1" applyBorder="1" applyAlignment="1">
      <alignment horizontal="right" vertical="center"/>
    </xf>
    <xf numFmtId="3" fontId="26" fillId="12" borderId="12" xfId="0" applyNumberFormat="1" applyFont="1" applyFill="1" applyBorder="1" applyAlignment="1" applyProtection="1">
      <alignment horizontal="center" vertical="center" wrapText="1"/>
      <protection locked="0"/>
    </xf>
    <xf numFmtId="3" fontId="26" fillId="12" borderId="14" xfId="0" applyNumberFormat="1"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center"/>
      <protection locked="0"/>
    </xf>
    <xf numFmtId="0" fontId="18" fillId="6" borderId="35" xfId="0" applyFont="1" applyFill="1" applyBorder="1" applyAlignment="1">
      <alignment horizontal="right" vertical="center"/>
    </xf>
    <xf numFmtId="3" fontId="26" fillId="12" borderId="7" xfId="0" applyNumberFormat="1" applyFont="1" applyFill="1" applyBorder="1" applyAlignment="1" applyProtection="1">
      <alignment horizontal="center" vertical="center" wrapText="1"/>
      <protection locked="0"/>
    </xf>
    <xf numFmtId="3" fontId="26" fillId="12" borderId="8" xfId="0" applyNumberFormat="1" applyFont="1" applyFill="1" applyBorder="1" applyAlignment="1" applyProtection="1">
      <alignment horizontal="center" vertical="center" wrapText="1"/>
      <protection locked="0"/>
    </xf>
    <xf numFmtId="0" fontId="21" fillId="6" borderId="36"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8" fillId="6" borderId="37" xfId="0" applyFont="1" applyFill="1" applyBorder="1" applyAlignment="1">
      <alignment horizontal="right" vertical="center"/>
    </xf>
    <xf numFmtId="3" fontId="26" fillId="12" borderId="3" xfId="0" applyNumberFormat="1" applyFont="1" applyFill="1" applyBorder="1" applyAlignment="1" applyProtection="1">
      <alignment horizontal="center" vertical="center" wrapText="1"/>
      <protection locked="0"/>
    </xf>
    <xf numFmtId="3" fontId="26" fillId="12" borderId="9" xfId="0" applyNumberFormat="1" applyFont="1" applyFill="1" applyBorder="1" applyAlignment="1" applyProtection="1">
      <alignment horizontal="center" vertical="center" wrapText="1"/>
      <protection locked="0"/>
    </xf>
    <xf numFmtId="3" fontId="21" fillId="6" borderId="38" xfId="0" applyNumberFormat="1" applyFont="1" applyFill="1" applyBorder="1" applyAlignment="1">
      <alignment horizontal="center" vertical="center" wrapText="1"/>
    </xf>
    <xf numFmtId="3" fontId="21" fillId="6" borderId="39" xfId="0" applyNumberFormat="1" applyFont="1" applyFill="1" applyBorder="1" applyAlignment="1">
      <alignment horizontal="center" vertical="center" wrapText="1"/>
    </xf>
    <xf numFmtId="3" fontId="21" fillId="6" borderId="32" xfId="0" applyNumberFormat="1" applyFont="1" applyFill="1" applyBorder="1" applyAlignment="1">
      <alignment horizontal="center" vertical="center" wrapText="1"/>
    </xf>
    <xf numFmtId="0" fontId="21" fillId="7" borderId="40" xfId="0" applyFont="1" applyFill="1" applyBorder="1" applyAlignment="1">
      <alignment horizontal="center" vertical="center"/>
    </xf>
    <xf numFmtId="0" fontId="18" fillId="7" borderId="12" xfId="0" applyFont="1" applyFill="1" applyBorder="1" applyAlignment="1">
      <alignment horizontal="right" vertical="center"/>
    </xf>
    <xf numFmtId="0" fontId="21" fillId="7" borderId="41" xfId="0" applyFont="1" applyFill="1" applyBorder="1" applyAlignment="1">
      <alignment horizontal="center" vertical="center"/>
    </xf>
    <xf numFmtId="0" fontId="15" fillId="3" borderId="8" xfId="0" applyFont="1" applyFill="1" applyBorder="1" applyAlignment="1" applyProtection="1">
      <alignment horizontal="left" vertical="center"/>
      <protection locked="0"/>
    </xf>
    <xf numFmtId="0" fontId="18" fillId="7" borderId="7" xfId="0" applyFont="1" applyFill="1" applyBorder="1" applyAlignment="1">
      <alignment horizontal="right" vertical="center"/>
    </xf>
    <xf numFmtId="0" fontId="21" fillId="7" borderId="42" xfId="0" applyFont="1" applyFill="1" applyBorder="1" applyAlignment="1">
      <alignment horizontal="center" vertical="center"/>
    </xf>
    <xf numFmtId="0" fontId="18" fillId="7" borderId="3" xfId="0" applyFont="1" applyFill="1" applyBorder="1" applyAlignment="1">
      <alignment horizontal="right" vertical="center"/>
    </xf>
    <xf numFmtId="0" fontId="25" fillId="7" borderId="30" xfId="0" applyFont="1" applyFill="1" applyBorder="1" applyAlignment="1">
      <alignment horizontal="center" vertical="center"/>
    </xf>
    <xf numFmtId="3" fontId="21" fillId="7" borderId="31" xfId="0" applyNumberFormat="1" applyFont="1" applyFill="1" applyBorder="1" applyAlignment="1">
      <alignment horizontal="center" vertical="center" wrapText="1"/>
    </xf>
    <xf numFmtId="3" fontId="21" fillId="7" borderId="32" xfId="0" applyNumberFormat="1" applyFont="1" applyFill="1" applyBorder="1" applyAlignment="1">
      <alignment horizontal="center" vertical="center" wrapText="1"/>
    </xf>
    <xf numFmtId="0" fontId="18" fillId="2" borderId="16" xfId="0" applyFont="1" applyFill="1" applyBorder="1" applyAlignment="1">
      <alignment horizontal="center" vertical="center" wrapText="1"/>
    </xf>
    <xf numFmtId="3" fontId="18" fillId="2" borderId="16" xfId="0" applyNumberFormat="1" applyFont="1" applyFill="1" applyBorder="1" applyAlignment="1">
      <alignment horizontal="center" vertical="center"/>
    </xf>
    <xf numFmtId="3" fontId="18" fillId="2" borderId="16" xfId="0" applyNumberFormat="1" applyFont="1" applyFill="1" applyBorder="1" applyAlignment="1">
      <alignment horizontal="center"/>
    </xf>
    <xf numFmtId="0" fontId="18" fillId="7" borderId="23" xfId="0" applyFont="1" applyFill="1" applyBorder="1" applyAlignment="1">
      <alignment horizontal="right" vertical="center"/>
    </xf>
    <xf numFmtId="0" fontId="25" fillId="7" borderId="16" xfId="0" applyFont="1" applyFill="1" applyBorder="1" applyAlignment="1">
      <alignment horizontal="center" vertical="center"/>
    </xf>
    <xf numFmtId="3" fontId="21" fillId="7" borderId="43" xfId="0" applyNumberFormat="1" applyFont="1" applyFill="1" applyBorder="1" applyAlignment="1">
      <alignment horizontal="center" vertical="center" wrapText="1"/>
    </xf>
    <xf numFmtId="0" fontId="27" fillId="2" borderId="30" xfId="0" applyFont="1" applyFill="1" applyBorder="1" applyAlignment="1">
      <alignment horizontal="center"/>
    </xf>
    <xf numFmtId="0" fontId="21" fillId="8" borderId="40" xfId="0" applyFont="1" applyFill="1" applyBorder="1" applyAlignment="1">
      <alignment horizontal="center" vertical="center"/>
    </xf>
    <xf numFmtId="0" fontId="18" fillId="8" borderId="44" xfId="0" applyFont="1" applyFill="1" applyBorder="1" applyAlignment="1">
      <alignment horizontal="right" vertical="center"/>
    </xf>
    <xf numFmtId="0" fontId="21" fillId="8" borderId="41" xfId="0" applyFont="1" applyFill="1" applyBorder="1" applyAlignment="1">
      <alignment horizontal="center" vertical="center"/>
    </xf>
    <xf numFmtId="0" fontId="18" fillId="8" borderId="45" xfId="0" applyFont="1" applyFill="1" applyBorder="1" applyAlignment="1">
      <alignment horizontal="right" vertical="center"/>
    </xf>
    <xf numFmtId="0" fontId="21" fillId="8" borderId="42" xfId="0" applyFont="1" applyFill="1" applyBorder="1" applyAlignment="1">
      <alignment horizontal="center" vertical="center"/>
    </xf>
    <xf numFmtId="0" fontId="18" fillId="8" borderId="46" xfId="0" applyFont="1" applyFill="1" applyBorder="1" applyAlignment="1">
      <alignment horizontal="right" vertical="center"/>
    </xf>
    <xf numFmtId="0" fontId="25" fillId="8" borderId="30" xfId="0" applyFont="1" applyFill="1" applyBorder="1" applyAlignment="1">
      <alignment horizontal="center" vertical="center"/>
    </xf>
    <xf numFmtId="3" fontId="21" fillId="8" borderId="39" xfId="0" applyNumberFormat="1" applyFont="1" applyFill="1" applyBorder="1" applyAlignment="1">
      <alignment horizontal="center" vertical="center" wrapText="1"/>
    </xf>
    <xf numFmtId="3" fontId="21" fillId="8" borderId="32" xfId="0" applyNumberFormat="1" applyFont="1" applyFill="1" applyBorder="1" applyAlignment="1">
      <alignment horizontal="center" vertical="center" wrapText="1"/>
    </xf>
    <xf numFmtId="0" fontId="28" fillId="2" borderId="0" xfId="0" applyFont="1" applyFill="1" applyAlignment="1">
      <alignment horizontal="right"/>
    </xf>
    <xf numFmtId="3" fontId="18" fillId="2" borderId="0" xfId="0" applyNumberFormat="1" applyFont="1" applyFill="1" applyAlignment="1">
      <alignment horizontal="center"/>
    </xf>
    <xf numFmtId="0" fontId="24" fillId="2" borderId="0" xfId="0" applyFont="1" applyFill="1" applyAlignment="1">
      <alignment horizontal="center"/>
    </xf>
    <xf numFmtId="0" fontId="27" fillId="2" borderId="0" xfId="0" applyFont="1" applyFill="1" applyAlignment="1">
      <alignment horizontal="center"/>
    </xf>
    <xf numFmtId="0" fontId="24" fillId="2" borderId="0" xfId="0" applyFont="1" applyFill="1" applyAlignment="1">
      <alignment horizontal="left"/>
    </xf>
    <xf numFmtId="0" fontId="0" fillId="2" borderId="0" xfId="0" applyFill="1"/>
    <xf numFmtId="0" fontId="0" fillId="3" borderId="0" xfId="0" applyFill="1"/>
    <xf numFmtId="0" fontId="0" fillId="2" borderId="0" xfId="0" applyFill="1" applyAlignment="1">
      <alignment vertical="center"/>
    </xf>
    <xf numFmtId="0" fontId="23" fillId="4" borderId="0" xfId="0" applyFont="1" applyFill="1" applyAlignment="1">
      <alignment horizontal="center" vertical="center"/>
    </xf>
    <xf numFmtId="0" fontId="9" fillId="6" borderId="8" xfId="0" applyFont="1" applyFill="1" applyBorder="1" applyAlignment="1">
      <alignment horizontal="right" vertical="center"/>
    </xf>
    <xf numFmtId="166" fontId="15" fillId="12" borderId="8" xfId="0" applyNumberFormat="1" applyFont="1" applyFill="1" applyBorder="1" applyAlignment="1" applyProtection="1">
      <alignment horizontal="center" vertical="center"/>
      <protection locked="0"/>
    </xf>
    <xf numFmtId="0" fontId="18" fillId="6" borderId="8" xfId="0" applyFont="1" applyFill="1" applyBorder="1" applyAlignment="1">
      <alignment horizontal="center" vertical="center" wrapText="1"/>
    </xf>
    <xf numFmtId="166" fontId="18" fillId="2" borderId="8" xfId="0" applyNumberFormat="1" applyFont="1" applyFill="1" applyBorder="1" applyAlignment="1">
      <alignment horizontal="center" vertical="center" wrapText="1"/>
    </xf>
    <xf numFmtId="0" fontId="0" fillId="2" borderId="0" xfId="0" applyFill="1" applyAlignment="1">
      <alignment horizontal="right"/>
    </xf>
    <xf numFmtId="0" fontId="0" fillId="0" borderId="0" xfId="0" applyAlignment="1">
      <alignment horizontal="center" vertical="center"/>
    </xf>
    <xf numFmtId="0" fontId="0" fillId="2" borderId="0" xfId="0" applyFill="1" applyAlignment="1">
      <alignment horizontal="center" vertical="center"/>
    </xf>
    <xf numFmtId="0" fontId="15" fillId="0" borderId="8" xfId="0" applyFont="1" applyBorder="1" applyAlignment="1" applyProtection="1">
      <alignment horizontal="center" vertical="center"/>
      <protection locked="0"/>
    </xf>
    <xf numFmtId="0" fontId="0" fillId="3" borderId="0" xfId="0" applyFill="1" applyAlignment="1">
      <alignment horizontal="center" vertical="center"/>
    </xf>
    <xf numFmtId="0" fontId="9" fillId="6" borderId="14" xfId="0" applyFont="1" applyFill="1" applyBorder="1" applyAlignment="1">
      <alignment horizontal="right" vertical="center"/>
    </xf>
    <xf numFmtId="0" fontId="9" fillId="2" borderId="0" xfId="0" applyFont="1" applyFill="1" applyAlignment="1">
      <alignment horizontal="right" vertical="center"/>
    </xf>
    <xf numFmtId="0" fontId="9" fillId="7" borderId="8" xfId="0" applyFont="1" applyFill="1" applyBorder="1" applyAlignment="1">
      <alignment horizontal="right" vertical="center"/>
    </xf>
    <xf numFmtId="0" fontId="9" fillId="8" borderId="8" xfId="0" applyFont="1" applyFill="1" applyBorder="1" applyAlignment="1">
      <alignment horizontal="right" vertical="center"/>
    </xf>
    <xf numFmtId="0" fontId="29" fillId="0" borderId="0" xfId="0" applyFont="1"/>
    <xf numFmtId="0" fontId="29" fillId="2" borderId="0" xfId="0" applyFont="1" applyFill="1"/>
    <xf numFmtId="0" fontId="29" fillId="0" borderId="0" xfId="0" applyFont="1" applyAlignment="1">
      <alignment horizontal="center"/>
    </xf>
    <xf numFmtId="0" fontId="29" fillId="3" borderId="0" xfId="0" applyFont="1" applyFill="1"/>
    <xf numFmtId="0" fontId="29" fillId="2" borderId="0" xfId="0" applyFont="1" applyFill="1" applyAlignment="1">
      <alignment horizontal="center"/>
    </xf>
    <xf numFmtId="0" fontId="5" fillId="2" borderId="0" xfId="0" applyFont="1" applyFill="1" applyAlignment="1">
      <alignment horizontal="left"/>
    </xf>
    <xf numFmtId="0" fontId="30" fillId="2" borderId="0" xfId="0" applyFont="1" applyFill="1" applyAlignment="1">
      <alignment horizontal="left"/>
    </xf>
    <xf numFmtId="0" fontId="31" fillId="2" borderId="0" xfId="0" applyFont="1" applyFill="1" applyAlignment="1">
      <alignment vertical="center"/>
    </xf>
    <xf numFmtId="0" fontId="32" fillId="0" borderId="0" xfId="0" applyFont="1"/>
    <xf numFmtId="0" fontId="32" fillId="2" borderId="0" xfId="0" applyFont="1" applyFill="1"/>
    <xf numFmtId="0" fontId="6" fillId="2" borderId="0" xfId="0" applyFont="1" applyFill="1" applyAlignment="1">
      <alignment vertical="center"/>
    </xf>
    <xf numFmtId="0" fontId="33" fillId="4" borderId="0" xfId="0" applyFont="1" applyFill="1" applyAlignment="1">
      <alignment horizontal="center"/>
    </xf>
    <xf numFmtId="0" fontId="32" fillId="3" borderId="0" xfId="0" applyFont="1" applyFill="1"/>
    <xf numFmtId="0" fontId="34" fillId="2" borderId="0" xfId="0" applyFont="1" applyFill="1" applyAlignment="1">
      <alignment vertical="center"/>
    </xf>
    <xf numFmtId="0" fontId="33" fillId="2" borderId="0" xfId="0" applyFont="1" applyFill="1" applyAlignment="1">
      <alignment horizontal="center"/>
    </xf>
    <xf numFmtId="0" fontId="32" fillId="0" borderId="0" xfId="0" applyFont="1" applyAlignment="1">
      <alignment vertical="center"/>
    </xf>
    <xf numFmtId="0" fontId="32" fillId="2" borderId="0" xfId="0" applyFont="1" applyFill="1" applyAlignment="1">
      <alignment vertical="center"/>
    </xf>
    <xf numFmtId="0" fontId="9" fillId="4" borderId="8" xfId="0" applyFont="1" applyFill="1" applyBorder="1" applyAlignment="1">
      <alignment horizontal="right" vertical="center"/>
    </xf>
    <xf numFmtId="3" fontId="15" fillId="4" borderId="8" xfId="0" applyNumberFormat="1" applyFont="1" applyFill="1" applyBorder="1" applyAlignment="1">
      <alignment horizontal="right" vertical="center" indent="1"/>
    </xf>
    <xf numFmtId="0" fontId="32" fillId="3" borderId="0" xfId="0" applyFont="1" applyFill="1" applyAlignment="1">
      <alignment vertical="center"/>
    </xf>
    <xf numFmtId="3" fontId="9" fillId="4" borderId="8" xfId="0" applyNumberFormat="1" applyFont="1" applyFill="1" applyBorder="1" applyAlignment="1">
      <alignment horizontal="right" vertical="center" indent="1"/>
    </xf>
    <xf numFmtId="0" fontId="35" fillId="2" borderId="0" xfId="0" applyFont="1" applyFill="1"/>
    <xf numFmtId="0" fontId="29" fillId="0" borderId="0" xfId="0" applyFont="1" applyAlignment="1">
      <alignment vertical="center"/>
    </xf>
    <xf numFmtId="0" fontId="29" fillId="2" borderId="0" xfId="0" applyFont="1" applyFill="1" applyAlignment="1">
      <alignment vertical="center"/>
    </xf>
    <xf numFmtId="167" fontId="15" fillId="6" borderId="8" xfId="0" applyNumberFormat="1" applyFont="1" applyFill="1" applyBorder="1" applyAlignment="1">
      <alignment horizontal="right" vertical="center"/>
    </xf>
    <xf numFmtId="3" fontId="15" fillId="4" borderId="7" xfId="0" applyNumberFormat="1" applyFont="1" applyFill="1" applyBorder="1" applyAlignment="1">
      <alignment horizontal="right" vertical="center" indent="1"/>
    </xf>
    <xf numFmtId="0" fontId="29" fillId="3" borderId="0" xfId="0" applyFont="1" applyFill="1" applyAlignment="1">
      <alignment vertical="center"/>
    </xf>
    <xf numFmtId="167" fontId="15" fillId="7" borderId="8" xfId="0" applyNumberFormat="1" applyFont="1" applyFill="1" applyBorder="1" applyAlignment="1">
      <alignment horizontal="right" vertical="center"/>
    </xf>
    <xf numFmtId="167" fontId="15" fillId="8" borderId="8" xfId="0" applyNumberFormat="1" applyFont="1" applyFill="1" applyBorder="1" applyAlignment="1">
      <alignment horizontal="right" vertical="center"/>
    </xf>
    <xf numFmtId="0" fontId="15" fillId="9" borderId="8" xfId="0" applyFont="1" applyFill="1" applyBorder="1" applyAlignment="1">
      <alignment horizontal="right" vertical="center"/>
    </xf>
    <xf numFmtId="3" fontId="15" fillId="0" borderId="7" xfId="0" applyNumberFormat="1" applyFont="1" applyBorder="1" applyAlignment="1" applyProtection="1">
      <alignment horizontal="right" vertical="center" indent="1"/>
      <protection locked="0"/>
    </xf>
    <xf numFmtId="3" fontId="15" fillId="0" borderId="8" xfId="0" applyNumberFormat="1" applyFont="1" applyBorder="1" applyAlignment="1" applyProtection="1">
      <alignment horizontal="right" vertical="center" indent="1"/>
      <protection locked="0"/>
    </xf>
    <xf numFmtId="0" fontId="15" fillId="10" borderId="8" xfId="0" applyFont="1" applyFill="1" applyBorder="1" applyAlignment="1">
      <alignment horizontal="right" vertical="center"/>
    </xf>
    <xf numFmtId="0" fontId="15" fillId="11" borderId="8" xfId="0" applyFont="1" applyFill="1" applyBorder="1" applyAlignment="1">
      <alignment horizontal="right" vertical="center"/>
    </xf>
    <xf numFmtId="168" fontId="29" fillId="2" borderId="0" xfId="0" applyNumberFormat="1" applyFont="1" applyFill="1" applyAlignment="1">
      <alignment horizontal="center"/>
    </xf>
    <xf numFmtId="0" fontId="9" fillId="4" borderId="6" xfId="0" applyFont="1" applyFill="1" applyBorder="1" applyAlignment="1">
      <alignment horizontal="left" vertical="center" wrapText="1"/>
    </xf>
    <xf numFmtId="0" fontId="9" fillId="4" borderId="7" xfId="0" applyFont="1" applyFill="1" applyBorder="1" applyAlignment="1">
      <alignment horizontal="left" vertical="center" wrapText="1"/>
    </xf>
    <xf numFmtId="0" fontId="3" fillId="5" borderId="6" xfId="0" applyFont="1" applyFill="1" applyBorder="1" applyAlignment="1">
      <alignment horizontal="left" vertical="center"/>
    </xf>
    <xf numFmtId="0" fontId="3" fillId="5" borderId="13" xfId="0" applyFont="1" applyFill="1" applyBorder="1" applyAlignment="1">
      <alignment horizontal="left" vertical="center"/>
    </xf>
    <xf numFmtId="0" fontId="3" fillId="5" borderId="7" xfId="0" applyFont="1" applyFill="1" applyBorder="1" applyAlignment="1">
      <alignment horizontal="left" vertical="center"/>
    </xf>
    <xf numFmtId="0" fontId="9" fillId="4" borderId="8"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3" fillId="6" borderId="6" xfId="0" applyFont="1" applyFill="1" applyBorder="1" applyAlignment="1">
      <alignment horizontal="left" vertical="top"/>
    </xf>
    <xf numFmtId="0" fontId="3" fillId="6" borderId="13" xfId="0" applyFont="1" applyFill="1" applyBorder="1" applyAlignment="1">
      <alignment horizontal="left" vertical="top"/>
    </xf>
    <xf numFmtId="0" fontId="3" fillId="6" borderId="7" xfId="0" applyFont="1" applyFill="1" applyBorder="1" applyAlignment="1">
      <alignment horizontal="left" vertical="top"/>
    </xf>
    <xf numFmtId="0" fontId="9" fillId="4" borderId="9" xfId="0" applyFont="1" applyFill="1" applyBorder="1" applyAlignment="1">
      <alignment horizontal="center" vertical="center" wrapText="1"/>
    </xf>
    <xf numFmtId="0" fontId="3" fillId="7" borderId="6" xfId="0" applyFont="1" applyFill="1" applyBorder="1" applyAlignment="1">
      <alignment horizontal="left" vertical="top"/>
    </xf>
    <xf numFmtId="0" fontId="3" fillId="7" borderId="13" xfId="0" applyFont="1" applyFill="1" applyBorder="1" applyAlignment="1">
      <alignment horizontal="left" vertical="top"/>
    </xf>
    <xf numFmtId="0" fontId="3" fillId="7" borderId="7" xfId="0" applyFont="1" applyFill="1" applyBorder="1" applyAlignment="1">
      <alignment horizontal="left" vertical="top"/>
    </xf>
    <xf numFmtId="0" fontId="9" fillId="4" borderId="8" xfId="0" applyFont="1" applyFill="1" applyBorder="1" applyAlignment="1">
      <alignment horizontal="center" vertical="center"/>
    </xf>
    <xf numFmtId="0" fontId="3" fillId="8" borderId="6" xfId="0" applyFont="1" applyFill="1" applyBorder="1" applyAlignment="1">
      <alignment horizontal="left" vertical="top" wrapText="1"/>
    </xf>
    <xf numFmtId="0" fontId="3" fillId="8" borderId="13" xfId="0" applyFont="1" applyFill="1" applyBorder="1" applyAlignment="1">
      <alignment horizontal="left" vertical="top" wrapText="1"/>
    </xf>
    <xf numFmtId="0" fontId="3" fillId="8" borderId="7" xfId="0" applyFont="1" applyFill="1" applyBorder="1" applyAlignment="1">
      <alignment horizontal="left" vertical="top" wrapText="1"/>
    </xf>
    <xf numFmtId="0" fontId="9" fillId="4" borderId="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3" fillId="9" borderId="6" xfId="0" applyFont="1" applyFill="1" applyBorder="1" applyAlignment="1">
      <alignment horizontal="left" vertical="top"/>
    </xf>
    <xf numFmtId="0" fontId="3" fillId="9" borderId="13" xfId="0" applyFont="1" applyFill="1" applyBorder="1" applyAlignment="1">
      <alignment horizontal="left" vertical="top"/>
    </xf>
    <xf numFmtId="0" fontId="3" fillId="9" borderId="7" xfId="0" applyFont="1" applyFill="1" applyBorder="1" applyAlignment="1">
      <alignment horizontal="left" vertical="top"/>
    </xf>
    <xf numFmtId="0" fontId="3" fillId="10" borderId="6" xfId="0" applyFont="1" applyFill="1" applyBorder="1" applyAlignment="1">
      <alignment horizontal="left" vertical="top"/>
    </xf>
    <xf numFmtId="0" fontId="3" fillId="10" borderId="13" xfId="0" applyFont="1" applyFill="1" applyBorder="1" applyAlignment="1">
      <alignment horizontal="left" vertical="top"/>
    </xf>
    <xf numFmtId="0" fontId="3" fillId="10" borderId="7" xfId="0" applyFont="1" applyFill="1" applyBorder="1" applyAlignment="1">
      <alignment horizontal="left" vertical="top"/>
    </xf>
    <xf numFmtId="0" fontId="3" fillId="11" borderId="6" xfId="0" applyFont="1" applyFill="1" applyBorder="1" applyAlignment="1">
      <alignment horizontal="left" vertical="top"/>
    </xf>
    <xf numFmtId="0" fontId="3" fillId="11" borderId="13" xfId="0" applyFont="1" applyFill="1" applyBorder="1" applyAlignment="1">
      <alignment horizontal="left" vertical="top"/>
    </xf>
    <xf numFmtId="0" fontId="3" fillId="11" borderId="7" xfId="0" applyFont="1" applyFill="1" applyBorder="1" applyAlignment="1">
      <alignment horizontal="left" vertical="top"/>
    </xf>
    <xf numFmtId="0" fontId="21" fillId="7" borderId="17" xfId="0" applyFont="1" applyFill="1" applyBorder="1" applyAlignment="1">
      <alignment horizontal="center" vertical="center" textRotation="90"/>
    </xf>
    <xf numFmtId="0" fontId="21" fillId="7" borderId="20" xfId="0" applyFont="1" applyFill="1" applyBorder="1" applyAlignment="1">
      <alignment horizontal="center" vertical="center" textRotation="90"/>
    </xf>
    <xf numFmtId="0" fontId="21" fillId="7" borderId="21" xfId="0" applyFont="1" applyFill="1" applyBorder="1" applyAlignment="1">
      <alignment horizontal="center" vertical="center" textRotation="90"/>
    </xf>
    <xf numFmtId="0" fontId="21" fillId="7" borderId="39" xfId="0" applyFont="1" applyFill="1" applyBorder="1" applyAlignment="1">
      <alignment horizontal="right" vertical="center" wrapText="1"/>
    </xf>
    <xf numFmtId="0" fontId="21" fillId="7" borderId="43" xfId="0" applyFont="1" applyFill="1" applyBorder="1" applyAlignment="1">
      <alignment horizontal="right" vertical="center" wrapText="1"/>
    </xf>
    <xf numFmtId="0" fontId="21" fillId="7" borderId="16" xfId="0" applyFont="1" applyFill="1" applyBorder="1" applyAlignment="1">
      <alignment horizontal="right" vertical="center" wrapText="1"/>
    </xf>
    <xf numFmtId="0" fontId="21" fillId="8" borderId="17" xfId="0" applyFont="1" applyFill="1" applyBorder="1" applyAlignment="1">
      <alignment horizontal="center" vertical="center" textRotation="90"/>
    </xf>
    <xf numFmtId="0" fontId="21" fillId="8" borderId="20" xfId="0" applyFont="1" applyFill="1" applyBorder="1" applyAlignment="1">
      <alignment horizontal="center" vertical="center" textRotation="90"/>
    </xf>
    <xf numFmtId="0" fontId="21" fillId="8" borderId="21" xfId="0" applyFont="1" applyFill="1" applyBorder="1" applyAlignment="1">
      <alignment horizontal="center" vertical="center" textRotation="90"/>
    </xf>
    <xf numFmtId="0" fontId="21" fillId="8" borderId="47" xfId="0" applyFont="1" applyFill="1" applyBorder="1" applyAlignment="1">
      <alignment horizontal="right" vertical="center" wrapText="1"/>
    </xf>
    <xf numFmtId="0" fontId="21" fillId="8" borderId="48" xfId="0" applyFont="1" applyFill="1" applyBorder="1" applyAlignment="1">
      <alignment horizontal="right" vertical="center" wrapText="1"/>
    </xf>
    <xf numFmtId="0" fontId="21" fillId="6" borderId="17" xfId="0" applyFont="1" applyFill="1" applyBorder="1" applyAlignment="1">
      <alignment horizontal="center" vertical="center" textRotation="90"/>
    </xf>
    <xf numFmtId="0" fontId="21" fillId="6" borderId="20" xfId="0" applyFont="1" applyFill="1" applyBorder="1" applyAlignment="1">
      <alignment horizontal="center" vertical="center" textRotation="90"/>
    </xf>
    <xf numFmtId="0" fontId="21" fillId="6" borderId="21" xfId="0" applyFont="1" applyFill="1" applyBorder="1" applyAlignment="1">
      <alignment horizontal="center" vertical="center" textRotation="90"/>
    </xf>
    <xf numFmtId="0" fontId="21" fillId="6" borderId="30" xfId="0" applyFont="1" applyFill="1" applyBorder="1" applyAlignment="1">
      <alignment horizontal="right" vertical="center" wrapText="1"/>
    </xf>
    <xf numFmtId="0" fontId="21" fillId="6" borderId="16" xfId="0" applyFont="1" applyFill="1" applyBorder="1" applyAlignment="1">
      <alignment horizontal="right" vertical="center" wrapText="1"/>
    </xf>
    <xf numFmtId="0" fontId="15" fillId="0" borderId="24" xfId="0" applyFont="1" applyBorder="1" applyAlignment="1" applyProtection="1">
      <alignment horizontal="left" vertical="center"/>
      <protection locked="0"/>
    </xf>
    <xf numFmtId="0" fontId="15" fillId="0" borderId="15" xfId="0" applyFont="1" applyBorder="1" applyAlignment="1" applyProtection="1">
      <alignment horizontal="left" vertical="center"/>
      <protection locked="0"/>
    </xf>
    <xf numFmtId="0" fontId="15" fillId="0" borderId="25" xfId="0" applyFont="1" applyBorder="1" applyAlignment="1" applyProtection="1">
      <alignment horizontal="left" vertical="center"/>
      <protection locked="0"/>
    </xf>
    <xf numFmtId="0" fontId="21" fillId="6" borderId="17" xfId="0" applyFont="1" applyFill="1" applyBorder="1" applyAlignment="1">
      <alignment horizontal="center" vertical="center"/>
    </xf>
    <xf numFmtId="0" fontId="21" fillId="6" borderId="20" xfId="0" applyFont="1" applyFill="1" applyBorder="1" applyAlignment="1">
      <alignment horizontal="center" vertical="center"/>
    </xf>
    <xf numFmtId="0" fontId="21" fillId="6" borderId="21" xfId="0" applyFont="1" applyFill="1" applyBorder="1" applyAlignment="1">
      <alignment horizontal="center" vertical="center"/>
    </xf>
    <xf numFmtId="0" fontId="15" fillId="0" borderId="18"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21" fillId="6" borderId="27" xfId="0" applyFont="1" applyFill="1" applyBorder="1" applyAlignment="1">
      <alignment horizontal="center" vertical="center"/>
    </xf>
    <xf numFmtId="0" fontId="21" fillId="6" borderId="28" xfId="0" applyFont="1" applyFill="1" applyBorder="1" applyAlignment="1">
      <alignment horizontal="center" vertical="center"/>
    </xf>
    <xf numFmtId="0" fontId="21" fillId="6" borderId="29" xfId="0" applyFont="1" applyFill="1" applyBorder="1" applyAlignment="1">
      <alignment horizontal="center" vertical="center"/>
    </xf>
  </cellXfs>
  <cellStyles count="4">
    <cellStyle name="Standard" xfId="0" builtinId="0"/>
    <cellStyle name="Standard 2" xfId="1" xr:uid="{00000000-0005-0000-0000-000001000000}"/>
    <cellStyle name="Standard 2 2" xfId="2" xr:uid="{00000000-0005-0000-0000-000002000000}"/>
    <cellStyle name="Standard 3" xfId="3" xr:uid="{00000000-0005-0000-0000-000003000000}"/>
  </cellStyles>
  <dxfs count="46">
    <dxf>
      <font>
        <color rgb="FF9C0006"/>
      </font>
      <fill>
        <patternFill patternType="solid">
          <fgColor rgb="FFFFC7CE"/>
          <bgColor rgb="FFFFC7CE"/>
        </patternFill>
      </fill>
    </dxf>
    <dxf>
      <fill>
        <patternFill patternType="solid">
          <fgColor rgb="FF92D050"/>
          <bgColor rgb="FF92D050"/>
        </patternFill>
      </fill>
    </dxf>
    <dxf>
      <fill>
        <patternFill patternType="none"/>
      </fill>
    </dxf>
    <dxf>
      <font>
        <color indexed="2"/>
      </font>
      <fill>
        <patternFill patternType="none"/>
      </fill>
    </dxf>
    <dxf>
      <font>
        <strike val="0"/>
      </font>
      <numFmt numFmtId="165" formatCode="#,###&quot;&quot;"/>
    </dxf>
    <dxf>
      <font>
        <color theme="1"/>
      </font>
      <fill>
        <patternFill patternType="solid">
          <fgColor rgb="FF92D050"/>
          <bgColor rgb="FF92D050"/>
        </patternFill>
      </fill>
    </dxf>
    <dxf>
      <fill>
        <patternFill patternType="solid">
          <fgColor rgb="FF92D050"/>
          <bgColor rgb="FF92D050"/>
        </patternFill>
      </fill>
    </dxf>
    <dxf>
      <fill>
        <patternFill patternType="solid">
          <fgColor rgb="FFFF7C80"/>
          <bgColor rgb="FFFF7C80"/>
        </patternFill>
      </fill>
    </dxf>
    <dxf>
      <fill>
        <patternFill patternType="solid">
          <fgColor rgb="FFFF7C80"/>
          <bgColor rgb="FFFF7C80"/>
        </patternFill>
      </fill>
    </dxf>
    <dxf>
      <font>
        <color rgb="FF006100"/>
      </font>
      <fill>
        <patternFill patternType="solid">
          <fgColor rgb="FFC6EFCE"/>
          <bgColor rgb="FFC6EFCE"/>
        </patternFill>
      </fill>
    </dxf>
    <dxf>
      <fill>
        <patternFill patternType="solid">
          <fgColor theme="0" tint="-0.14996795556505021"/>
          <bgColor theme="0" tint="-0.14996795556505021"/>
        </patternFill>
      </fill>
    </dxf>
    <dxf>
      <fill>
        <patternFill patternType="solid">
          <fgColor theme="0" tint="-0.24994659260841701"/>
          <bgColor theme="0" tint="-0.24994659260841701"/>
        </patternFill>
      </fill>
    </dxf>
    <dxf>
      <fill>
        <patternFill patternType="solid">
          <fgColor theme="0" tint="-0.14996795556505021"/>
          <bgColor theme="0" tint="-0.14996795556505021"/>
        </patternFill>
      </fill>
    </dxf>
    <dxf>
      <fill>
        <patternFill patternType="solid">
          <fgColor rgb="FFFFFF66"/>
          <bgColor rgb="FFFFFF66"/>
        </patternFill>
      </fill>
    </dxf>
    <dxf>
      <fill>
        <patternFill patternType="solid">
          <fgColor rgb="FFFF7C80"/>
          <bgColor rgb="FFFF7C80"/>
        </patternFill>
      </fill>
    </dxf>
    <dxf>
      <font>
        <color rgb="FF006100"/>
      </font>
      <fill>
        <patternFill patternType="solid">
          <fgColor rgb="FFC6EFCE"/>
          <bgColor rgb="FFC6EFCE"/>
        </patternFill>
      </fill>
    </dxf>
    <dxf>
      <fill>
        <patternFill patternType="solid">
          <fgColor rgb="FFFFFF66"/>
          <bgColor rgb="FFFFFF66"/>
        </patternFill>
      </fill>
    </dxf>
    <dxf>
      <fill>
        <patternFill patternType="solid">
          <fgColor theme="0" tint="-0.14996795556505021"/>
          <bgColor theme="0" tint="-0.14996795556505021"/>
        </patternFill>
      </fill>
    </dxf>
    <dxf>
      <fill>
        <patternFill patternType="solid">
          <fgColor theme="0" tint="-0.24994659260841701"/>
          <bgColor theme="0" tint="-0.24994659260841701"/>
        </patternFill>
      </fill>
    </dxf>
    <dxf>
      <fill>
        <patternFill patternType="solid">
          <fgColor theme="0" tint="-0.14996795556505021"/>
          <bgColor theme="0" tint="-0.14996795556505021"/>
        </patternFill>
      </fill>
    </dxf>
    <dxf>
      <fill>
        <patternFill patternType="solid">
          <fgColor rgb="FFFF7C80"/>
          <bgColor rgb="FFFF7C80"/>
        </patternFill>
      </fill>
    </dxf>
    <dxf>
      <fill>
        <patternFill patternType="solid">
          <fgColor rgb="FFFF7C80"/>
          <bgColor rgb="FFFF7C80"/>
        </patternFill>
      </fill>
    </dxf>
    <dxf>
      <fill>
        <patternFill patternType="solid">
          <fgColor rgb="FFFF7C80"/>
          <bgColor rgb="FFFF7C80"/>
        </patternFill>
      </fill>
    </dxf>
    <dxf>
      <fill>
        <patternFill patternType="solid">
          <fgColor rgb="FF92D050"/>
          <bgColor rgb="FF92D050"/>
        </patternFill>
      </fill>
    </dxf>
    <dxf>
      <font>
        <color theme="1"/>
      </font>
      <fill>
        <patternFill patternType="solid">
          <fgColor rgb="FF92D050"/>
          <bgColor rgb="FF92D050"/>
        </patternFill>
      </fill>
    </dxf>
    <dxf>
      <fill>
        <patternFill patternType="solid">
          <fgColor rgb="FFFFFF66"/>
          <bgColor rgb="FFFFFF66"/>
        </patternFill>
      </fill>
    </dxf>
    <dxf>
      <fill>
        <patternFill patternType="solid">
          <fgColor theme="0" tint="-0.14996795556505021"/>
          <bgColor theme="0" tint="-0.14996795556505021"/>
        </patternFill>
      </fill>
    </dxf>
    <dxf>
      <fill>
        <patternFill patternType="solid">
          <fgColor theme="0" tint="-0.24994659260841701"/>
          <bgColor theme="0" tint="-0.24994659260841701"/>
        </patternFill>
      </fill>
    </dxf>
    <dxf>
      <fill>
        <patternFill patternType="solid">
          <fgColor theme="0" tint="-0.14996795556505021"/>
          <bgColor theme="0" tint="-0.14996795556505021"/>
        </patternFill>
      </fill>
    </dxf>
    <dxf>
      <font>
        <color rgb="FF006100"/>
      </font>
      <fill>
        <patternFill patternType="solid">
          <fgColor rgb="FFC6EFCE"/>
          <bgColor rgb="FFC6EFCE"/>
        </patternFill>
      </fill>
    </dxf>
    <dxf>
      <fill>
        <patternFill patternType="solid">
          <fgColor rgb="FFFF7C80"/>
          <bgColor rgb="FFFF7C80"/>
        </patternFill>
      </fill>
    </dxf>
    <dxf>
      <fill>
        <patternFill patternType="solid">
          <fgColor rgb="FFFF7C80"/>
          <bgColor rgb="FFFF7C80"/>
        </patternFill>
      </fill>
    </dxf>
    <dxf>
      <fill>
        <patternFill patternType="solid">
          <fgColor rgb="FF92D050"/>
          <bgColor rgb="FF92D050"/>
        </patternFill>
      </fill>
    </dxf>
    <dxf>
      <font>
        <color theme="1"/>
      </font>
      <fill>
        <patternFill patternType="solid">
          <fgColor rgb="FF92D050"/>
          <bgColor rgb="FF92D050"/>
        </patternFill>
      </fill>
    </dxf>
    <dxf>
      <fill>
        <patternFill patternType="solid">
          <fgColor rgb="FFFF7C80"/>
          <bgColor rgb="FFFF7C80"/>
        </patternFill>
      </fill>
    </dxf>
    <dxf>
      <fill>
        <patternFill patternType="solid">
          <fgColor theme="0" tint="-0.14996795556505021"/>
          <bgColor theme="0" tint="-0.14996795556505021"/>
        </patternFill>
      </fill>
    </dxf>
    <dxf>
      <fill>
        <patternFill patternType="solid">
          <fgColor rgb="FFFF7C80"/>
          <bgColor rgb="FFFF7C80"/>
        </patternFill>
      </fill>
    </dxf>
    <dxf>
      <fill>
        <patternFill patternType="solid">
          <fgColor theme="0" tint="-0.24994659260841701"/>
          <bgColor theme="0" tint="-0.24994659260841701"/>
        </patternFill>
      </fill>
    </dxf>
    <dxf>
      <font>
        <color theme="1"/>
      </font>
      <fill>
        <patternFill patternType="solid">
          <fgColor rgb="FF92D050"/>
          <bgColor rgb="FF92D050"/>
        </patternFill>
      </fill>
    </dxf>
    <dxf>
      <fill>
        <patternFill patternType="solid">
          <fgColor rgb="FF92D050"/>
          <bgColor rgb="FF92D050"/>
        </patternFill>
      </fill>
    </dxf>
    <dxf>
      <fill>
        <patternFill patternType="solid">
          <fgColor rgb="FFFF7C80"/>
          <bgColor rgb="FFFF7C80"/>
        </patternFill>
      </fill>
    </dxf>
    <dxf>
      <fill>
        <patternFill patternType="solid">
          <fgColor rgb="FFFF7C80"/>
          <bgColor rgb="FFFF7C80"/>
        </patternFill>
      </fill>
    </dxf>
    <dxf>
      <font>
        <color rgb="FF006100"/>
      </font>
      <fill>
        <patternFill patternType="solid">
          <fgColor rgb="FFC6EFCE"/>
          <bgColor rgb="FFC6EFCE"/>
        </patternFill>
      </fill>
    </dxf>
    <dxf>
      <fill>
        <patternFill patternType="solid">
          <fgColor theme="0" tint="-0.14996795556505021"/>
          <bgColor theme="0" tint="-0.14996795556505021"/>
        </patternFill>
      </fill>
    </dxf>
    <dxf>
      <fill>
        <patternFill patternType="solid">
          <fgColor rgb="FFFFFF66"/>
          <bgColor rgb="FFFFFF66"/>
        </patternFill>
      </fill>
    </dxf>
    <dxf>
      <fill>
        <patternFill patternType="solid">
          <fgColor theme="0" tint="-0.14996795556505021"/>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nlyoffice.com/jsaProject" Target="jsaProject.bin"/><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Planungsübersicht!$C$5</c:f>
          <c:strCache>
            <c:ptCount val="1"/>
            <c:pt idx="0">
              <c:v>Gymnasium Buckhorn</c:v>
            </c:pt>
          </c:strCache>
        </c:strRef>
      </c:tx>
      <c:layout>
        <c:manualLayout>
          <c:xMode val="edge"/>
          <c:yMode val="edge"/>
          <c:x val="0.36244599999999999"/>
          <c:y val="1.7593000000000001E-2"/>
        </c:manualLayout>
      </c:layout>
      <c:overlay val="0"/>
      <c:spPr>
        <a:prstGeom prst="rect">
          <a:avLst/>
        </a:prstGeom>
        <a:noFill/>
        <a:ln w="25400">
          <a:noFill/>
        </a:ln>
      </c:spPr>
      <c:txPr>
        <a:bodyPr/>
        <a:lstStyle/>
        <a:p>
          <a:pPr>
            <a:defRPr sz="1800" b="1" i="0" u="none" strike="noStrike">
              <a:solidFill>
                <a:srgbClr val="000000"/>
              </a:solidFill>
              <a:latin typeface="Arial"/>
              <a:ea typeface="Arial"/>
              <a:cs typeface="Arial"/>
            </a:defRPr>
          </a:pPr>
          <a:endParaRPr lang="de-DE"/>
        </a:p>
      </c:txPr>
    </c:title>
    <c:autoTitleDeleted val="0"/>
    <c:plotArea>
      <c:layout>
        <c:manualLayout>
          <c:layoutTarget val="inner"/>
          <c:xMode val="edge"/>
          <c:yMode val="edge"/>
          <c:x val="0.13081699999999999"/>
          <c:y val="0.105437"/>
          <c:w val="0.85150800000000004"/>
          <c:h val="0.67522000000000004"/>
        </c:manualLayout>
      </c:layout>
      <c:barChart>
        <c:barDir val="col"/>
        <c:grouping val="clustered"/>
        <c:varyColors val="0"/>
        <c:ser>
          <c:idx val="1"/>
          <c:order val="1"/>
          <c:tx>
            <c:strRef>
              <c:f>'CO2-Schulbilanz'!$B$6</c:f>
              <c:strCache>
                <c:ptCount val="1"/>
                <c:pt idx="0">
                  <c:v>  reale Emission [kg]</c:v>
                </c:pt>
              </c:strCache>
            </c:strRef>
          </c:tx>
          <c:spPr>
            <a:prstGeom prst="rect">
              <a:avLst/>
            </a:prstGeom>
            <a:solidFill>
              <a:schemeClr val="tx1">
                <a:lumMod val="95000"/>
                <a:lumOff val="5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B475-DE4E-B528-8072BABE77EA}"/>
              </c:ext>
            </c:extLst>
          </c:dPt>
          <c:dPt>
            <c:idx val="3"/>
            <c:invertIfNegative val="0"/>
            <c:bubble3D val="0"/>
            <c:extLst>
              <c:ext xmlns:c16="http://schemas.microsoft.com/office/drawing/2014/chart" uri="{C3380CC4-5D6E-409C-BE32-E72D297353CC}">
                <c16:uniqueId val="{00000001-B475-DE4E-B528-8072BABE77EA}"/>
              </c:ext>
            </c:extLst>
          </c:dPt>
          <c:dPt>
            <c:idx val="4"/>
            <c:invertIfNegative val="0"/>
            <c:bubble3D val="0"/>
            <c:extLst>
              <c:ext xmlns:c16="http://schemas.microsoft.com/office/drawing/2014/chart" uri="{C3380CC4-5D6E-409C-BE32-E72D297353CC}">
                <c16:uniqueId val="{00000002-B475-DE4E-B528-8072BABE77EA}"/>
              </c:ext>
            </c:extLst>
          </c:dPt>
          <c:cat>
            <c:numRef>
              <c:f>'CO2-Schulbilanz'!$C$3:$X$3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'CO2-Schulbilanz'!$C$6:$X$6</c:f>
              <c:numCache>
                <c:formatCode>#,##0</c:formatCode>
                <c:ptCount val="22"/>
                <c:pt idx="0">
                  <c:v>810969.10176000011</c:v>
                </c:pt>
                <c:pt idx="1">
                  <c:v>829991.92163999996</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3-B475-DE4E-B528-8072BABE77EA}"/>
            </c:ext>
          </c:extLst>
        </c:ser>
        <c:dLbls>
          <c:showLegendKey val="0"/>
          <c:showVal val="0"/>
          <c:showCatName val="0"/>
          <c:showSerName val="0"/>
          <c:showPercent val="0"/>
          <c:showBubbleSize val="0"/>
        </c:dLbls>
        <c:gapWidth val="150"/>
        <c:axId val="384849168"/>
        <c:axId val="384849560"/>
      </c:barChart>
      <c:lineChart>
        <c:grouping val="standard"/>
        <c:varyColors val="0"/>
        <c:ser>
          <c:idx val="2"/>
          <c:order val="0"/>
          <c:tx>
            <c:strRef>
              <c:f>'CO2-Schulbilanz'!$B$5</c:f>
              <c:strCache>
                <c:ptCount val="1"/>
                <c:pt idx="0">
                  <c:v>  Emissions-Ziel [kg]</c:v>
                </c:pt>
              </c:strCache>
            </c:strRef>
          </c:tx>
          <c:spPr>
            <a:prstGeom prst="rect">
              <a:avLst/>
            </a:prstGeom>
            <a:ln w="38100">
              <a:solidFill>
                <a:srgbClr val="00823B"/>
              </a:solidFill>
              <a:prstDash val="solid"/>
            </a:ln>
          </c:spPr>
          <c:marker>
            <c:symbol val="triangle"/>
            <c:size val="5"/>
            <c:spPr>
              <a:prstGeom prst="rect">
                <a:avLst/>
              </a:prstGeom>
              <a:noFill/>
              <a:ln>
                <a:noFill/>
                <a:prstDash val="solid"/>
              </a:ln>
            </c:spPr>
          </c:marker>
          <c:cat>
            <c:numRef>
              <c:f>'CO2-Schulbilanz'!$C$3:$X$3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'CO2-Schulbilanz'!$C$5:$X$5</c:f>
              <c:numCache>
                <c:formatCode>#,##0</c:formatCode>
                <c:ptCount val="22"/>
                <c:pt idx="0">
                  <c:v>810969.10176000011</c:v>
                </c:pt>
                <c:pt idx="1">
                  <c:v>753300.02924444457</c:v>
                </c:pt>
                <c:pt idx="2">
                  <c:v>695630.95672888891</c:v>
                </c:pt>
                <c:pt idx="3">
                  <c:v>637961.88421333337</c:v>
                </c:pt>
                <c:pt idx="4">
                  <c:v>580292.81169777783</c:v>
                </c:pt>
                <c:pt idx="5">
                  <c:v>522623.73918222229</c:v>
                </c:pt>
                <c:pt idx="6">
                  <c:v>486580</c:v>
                </c:pt>
                <c:pt idx="7">
                  <c:v>475767.33333333331</c:v>
                </c:pt>
                <c:pt idx="8">
                  <c:v>464954.66666666669</c:v>
                </c:pt>
                <c:pt idx="9">
                  <c:v>454142</c:v>
                </c:pt>
                <c:pt idx="10">
                  <c:v>443329.33333333331</c:v>
                </c:pt>
                <c:pt idx="11">
                  <c:v>432516.66666666669</c:v>
                </c:pt>
                <c:pt idx="12">
                  <c:v>421704</c:v>
                </c:pt>
                <c:pt idx="13">
                  <c:v>410891.33333333337</c:v>
                </c:pt>
                <c:pt idx="14">
                  <c:v>400078.66666666669</c:v>
                </c:pt>
                <c:pt idx="15">
                  <c:v>389266</c:v>
                </c:pt>
                <c:pt idx="16">
                  <c:v>378453.33333333337</c:v>
                </c:pt>
                <c:pt idx="17">
                  <c:v>367640.66666666669</c:v>
                </c:pt>
                <c:pt idx="18">
                  <c:v>356828</c:v>
                </c:pt>
                <c:pt idx="19">
                  <c:v>346015.33333333337</c:v>
                </c:pt>
                <c:pt idx="20">
                  <c:v>335202.66666666669</c:v>
                </c:pt>
                <c:pt idx="21">
                  <c:v>324390</c:v>
                </c:pt>
              </c:numCache>
            </c:numRef>
          </c:val>
          <c:smooth val="0"/>
          <c:extLst>
            <c:ext xmlns:c16="http://schemas.microsoft.com/office/drawing/2014/chart" uri="{C3380CC4-5D6E-409C-BE32-E72D297353CC}">
              <c16:uniqueId val="{00000004-B475-DE4E-B528-8072BABE77EA}"/>
            </c:ext>
          </c:extLst>
        </c:ser>
        <c:dLbls>
          <c:showLegendKey val="0"/>
          <c:showVal val="0"/>
          <c:showCatName val="0"/>
          <c:showSerName val="0"/>
          <c:showPercent val="0"/>
          <c:showBubbleSize val="0"/>
        </c:dLbls>
        <c:marker val="1"/>
        <c:smooth val="0"/>
        <c:axId val="384849168"/>
        <c:axId val="384849560"/>
      </c:lineChart>
      <c:catAx>
        <c:axId val="384849168"/>
        <c:scaling>
          <c:orientation val="minMax"/>
        </c:scaling>
        <c:delete val="0"/>
        <c:axPos val="b"/>
        <c:numFmt formatCode="General" sourceLinked="1"/>
        <c:majorTickMark val="out"/>
        <c:minorTickMark val="none"/>
        <c:tickLblPos val="nextTo"/>
        <c:spPr>
          <a:prstGeom prst="rect">
            <a:avLst/>
          </a:prstGeom>
          <a:ln w="3175">
            <a:solidFill>
              <a:srgbClr val="000000"/>
            </a:solidFill>
            <a:prstDash val="solid"/>
          </a:ln>
        </c:spPr>
        <c:txPr>
          <a:bodyPr rot="2880000" vert="horz"/>
          <a:lstStyle/>
          <a:p>
            <a:pPr>
              <a:defRPr sz="1200" b="0" i="0" u="none" strike="noStrike">
                <a:solidFill>
                  <a:srgbClr val="000000"/>
                </a:solidFill>
                <a:latin typeface="Arial Narrow"/>
                <a:ea typeface="Arial Narrow"/>
                <a:cs typeface="Arial Narrow"/>
              </a:defRPr>
            </a:pPr>
            <a:endParaRPr lang="de-DE"/>
          </a:p>
        </c:txPr>
        <c:crossAx val="384849560"/>
        <c:crosses val="autoZero"/>
        <c:auto val="1"/>
        <c:lblAlgn val="ctr"/>
        <c:lblOffset val="100"/>
        <c:tickLblSkip val="1"/>
        <c:tickMarkSkip val="1"/>
        <c:noMultiLvlLbl val="0"/>
      </c:catAx>
      <c:valAx>
        <c:axId val="384849560"/>
        <c:scaling>
          <c:orientation val="minMax"/>
        </c:scaling>
        <c:delete val="0"/>
        <c:axPos val="l"/>
        <c:majorGridlines>
          <c:spPr>
            <a:prstGeom prst="rect">
              <a:avLst/>
            </a:prstGeom>
            <a:ln w="3175">
              <a:solidFill>
                <a:schemeClr val="tx1">
                  <a:lumMod val="50000"/>
                  <a:lumOff val="50000"/>
                </a:schemeClr>
              </a:solidFill>
              <a:prstDash val="solid"/>
            </a:ln>
          </c:spPr>
        </c:majorGridlines>
        <c:title>
          <c:tx>
            <c:rich>
              <a:bodyPr/>
              <a:lstStyle/>
              <a:p>
                <a:pPr>
                  <a:defRPr sz="1400" b="1" i="0" u="none" strike="noStrike">
                    <a:solidFill>
                      <a:srgbClr val="000000"/>
                    </a:solidFill>
                    <a:latin typeface="Arial"/>
                    <a:ea typeface="Arial"/>
                    <a:cs typeface="Arial"/>
                  </a:defRPr>
                </a:pPr>
                <a:r>
                  <a:rPr lang="de-DE" sz="1400"/>
                  <a:t>CO</a:t>
                </a:r>
                <a:r>
                  <a:rPr lang="de-DE" sz="1400" baseline="-25000"/>
                  <a:t>2</a:t>
                </a:r>
                <a:r>
                  <a:rPr lang="de-DE" sz="1400"/>
                  <a:t>-Emission (kg)</a:t>
                </a:r>
                <a:endParaRPr lang="de-DE"/>
              </a:p>
            </c:rich>
          </c:tx>
          <c:layout>
            <c:manualLayout>
              <c:xMode val="edge"/>
              <c:yMode val="edge"/>
              <c:x val="1.7735999999999998E-2"/>
              <c:y val="0.292684"/>
            </c:manualLayout>
          </c:layout>
          <c:overlay val="0"/>
          <c:spPr>
            <a:prstGeom prst="rect">
              <a:avLst/>
            </a:prstGeom>
            <a:noFill/>
            <a:ln w="25400">
              <a:noFill/>
            </a:ln>
          </c:spPr>
        </c:title>
        <c:numFmt formatCode="#,##0" sourceLinked="1"/>
        <c:majorTickMark val="out"/>
        <c:minorTickMark val="none"/>
        <c:tickLblPos val="nextTo"/>
        <c:spPr>
          <a:prstGeom prst="rect">
            <a:avLst/>
          </a:prstGeom>
          <a:ln w="3175">
            <a:solidFill>
              <a:srgbClr val="000000"/>
            </a:solidFill>
            <a:prstDash val="solid"/>
          </a:ln>
        </c:spPr>
        <c:txPr>
          <a:bodyPr rot="0" vert="horz"/>
          <a:lstStyle/>
          <a:p>
            <a:pPr>
              <a:defRPr sz="1200" b="0" i="0" u="none" strike="noStrike">
                <a:solidFill>
                  <a:srgbClr val="000000"/>
                </a:solidFill>
                <a:latin typeface="Arial Narrow"/>
                <a:ea typeface="Arial Narrow"/>
                <a:cs typeface="Arial Narrow"/>
              </a:defRPr>
            </a:pPr>
            <a:endParaRPr lang="de-DE"/>
          </a:p>
        </c:txPr>
        <c:crossAx val="384849168"/>
        <c:crosses val="autoZero"/>
        <c:crossBetween val="between"/>
      </c:valAx>
      <c:spPr>
        <a:prstGeom prst="rect">
          <a:avLst/>
        </a:prstGeom>
        <a:gradFill rotWithShape="0">
          <a:gsLst>
            <a:gs pos="0">
              <a:srgbClr val="FFFFFF"/>
            </a:gs>
            <a:gs pos="100000">
              <a:srgbClr val="DDFF7D"/>
            </a:gs>
          </a:gsLst>
          <a:path path="rect"/>
        </a:gradFill>
        <a:ln w="12700">
          <a:solidFill>
            <a:schemeClr val="tx1">
              <a:lumMod val="50000"/>
              <a:lumOff val="50000"/>
            </a:schemeClr>
          </a:solidFill>
          <a:prstDash val="solid"/>
        </a:ln>
      </c:spPr>
    </c:plotArea>
    <c:legend>
      <c:legendPos val="r"/>
      <c:legendEntry>
        <c:idx val="0"/>
        <c:txPr>
          <a:bodyPr/>
          <a:lstStyle/>
          <a:p>
            <a:pPr>
              <a:defRPr sz="1200" b="1" i="0" u="none" strike="noStrike">
                <a:solidFill>
                  <a:srgbClr val="000000"/>
                </a:solidFill>
                <a:latin typeface="Arial Narrow"/>
                <a:ea typeface="Arial Narrow"/>
                <a:cs typeface="Arial Narrow"/>
              </a:defRPr>
            </a:pPr>
            <a:endParaRPr lang="de-DE"/>
          </a:p>
        </c:txPr>
      </c:legendEntry>
      <c:legendEntry>
        <c:idx val="1"/>
        <c:txPr>
          <a:bodyPr/>
          <a:lstStyle/>
          <a:p>
            <a:pPr>
              <a:defRPr sz="1200" b="1" i="0" u="none" strike="noStrike">
                <a:solidFill>
                  <a:srgbClr val="000000"/>
                </a:solidFill>
                <a:latin typeface="Arial Narrow"/>
                <a:ea typeface="Arial Narrow"/>
                <a:cs typeface="Arial Narrow"/>
              </a:defRPr>
            </a:pPr>
            <a:endParaRPr lang="de-DE"/>
          </a:p>
        </c:txPr>
      </c:legendEntry>
      <c:layout>
        <c:manualLayout>
          <c:xMode val="edge"/>
          <c:yMode val="edge"/>
          <c:x val="7.5079999999999994E-2"/>
          <c:y val="0.87422800000000001"/>
          <c:w val="0.89066500000000004"/>
          <c:h val="0.10524600000000001"/>
        </c:manualLayout>
      </c:layout>
      <c:overlay val="0"/>
      <c:spPr>
        <a:prstGeom prst="rect">
          <a:avLst/>
        </a:prstGeom>
        <a:noFill/>
        <a:ln w="3175">
          <a:noFill/>
          <a:prstDash val="solid"/>
        </a:ln>
      </c:spPr>
      <c:txPr>
        <a:bodyPr/>
        <a:lstStyle/>
        <a:p>
          <a:pPr>
            <a:defRPr sz="1200" b="0" i="0" u="none" strike="noStrike">
              <a:solidFill>
                <a:srgbClr val="000000"/>
              </a:solidFill>
              <a:latin typeface="Arial Narrow"/>
              <a:ea typeface="Arial Narrow"/>
              <a:cs typeface="Arial Narrow"/>
            </a:defRPr>
          </a:pPr>
          <a:endParaRPr lang="de-DE"/>
        </a:p>
      </c:txPr>
    </c:legend>
    <c:plotVisOnly val="1"/>
    <c:dispBlanksAs val="gap"/>
    <c:showDLblsOverMax val="0"/>
  </c:chart>
  <c:spPr>
    <a:xfrm>
      <a:off x="0" y="0"/>
      <a:ext cx="0" cy="0"/>
    </a:xfrm>
    <a:prstGeom prst="rect">
      <a:avLst/>
    </a:prstGeom>
    <a:solidFill>
      <a:srgbClr val="FFFFFF"/>
    </a:solidFill>
    <a:ln w="12700">
      <a:solidFill>
        <a:srgbClr val="00823B"/>
      </a:solidFill>
      <a:prstDash val="solid"/>
    </a:ln>
  </c:spPr>
  <c:txPr>
    <a:bodyPr/>
    <a:lstStyle/>
    <a:p>
      <a:pPr>
        <a:defRPr sz="1900" b="0" i="0" u="none" strike="noStrike">
          <a:solidFill>
            <a:srgbClr val="000000"/>
          </a:solidFill>
          <a:latin typeface="Arial"/>
          <a:ea typeface="Arial"/>
          <a:cs typeface="Arial"/>
        </a:defRPr>
      </a:pPr>
      <a:endParaRPr lang="de-DE"/>
    </a:p>
  </c:txPr>
  <c:printSettings>
    <c:headerFooter alignWithMargins="0"/>
    <c:pageMargins b="0" l="0" r="0" t="0" header="0" footer="0.51181102362204722"/>
    <c:pageSetup paperSize="9" orientation="landscape" horizontalDpi="-3"/>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9524</xdr:colOff>
      <xdr:row>16</xdr:row>
      <xdr:rowOff>40482</xdr:rowOff>
    </xdr:from>
    <xdr:to>
      <xdr:col>12</xdr:col>
      <xdr:colOff>295274</xdr:colOff>
      <xdr:row>39</xdr:row>
      <xdr:rowOff>35719</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0.10569</cdr:x>
      <cdr:y>0.01003</cdr:y>
    </cdr:from>
    <cdr:to>
      <cdr:x>0.37032</cdr:x>
      <cdr:y>0.08019</cdr:y>
    </cdr:to>
    <cdr:sp macro="" textlink="">
      <cdr:nvSpPr>
        <cdr:cNvPr id="2" name="Textfeld 1"/>
        <cdr:cNvSpPr txBox="1"/>
      </cdr:nvSpPr>
      <cdr:spPr bwMode="auto">
        <a:xfrm xmlns:a="http://schemas.openxmlformats.org/drawingml/2006/main">
          <a:off x="807340" y="48317"/>
          <a:ext cx="2021585" cy="337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defRPr/>
          </a:pPr>
          <a:r>
            <a:rPr lang="en-US" sz="1800" b="1" i="0" u="none" strike="noStrike">
              <a:solidFill>
                <a:sysClr val="windowText" lastClr="000000"/>
              </a:solidFill>
              <a:latin typeface="Arial"/>
              <a:cs typeface="Arial"/>
            </a:rPr>
            <a:t>CO</a:t>
          </a:r>
          <a:r>
            <a:rPr lang="en-US" sz="1800" b="1" i="0" u="none" strike="noStrike" baseline="-25000">
              <a:solidFill>
                <a:sysClr val="windowText" lastClr="000000"/>
              </a:solidFill>
              <a:latin typeface="Arial"/>
              <a:cs typeface="Arial"/>
            </a:rPr>
            <a:t>2</a:t>
          </a:r>
          <a:r>
            <a:rPr lang="en-US" sz="1800" b="1" i="0" u="none" strike="noStrike">
              <a:solidFill>
                <a:sysClr val="windowText" lastClr="000000"/>
              </a:solidFill>
              <a:latin typeface="Arial"/>
              <a:cs typeface="Arial"/>
            </a:rPr>
            <a:t>-Schulbilanz</a:t>
          </a:r>
          <a:r>
            <a:rPr lang="en-US" sz="1800" b="1" i="0" u="none" strike="noStrike">
              <a:solidFill>
                <a:srgbClr val="99CC00"/>
              </a:solidFill>
              <a:latin typeface="Arial"/>
              <a:cs typeface="Arial"/>
            </a:rPr>
            <a:t> </a:t>
          </a:r>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7</xdr:colOff>
      <xdr:row>0</xdr:row>
      <xdr:rowOff>3</xdr:rowOff>
    </xdr:from>
    <xdr:to>
      <xdr:col>16</xdr:col>
      <xdr:colOff>19907</xdr:colOff>
      <xdr:row>103</xdr:row>
      <xdr:rowOff>133350</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bwMode="auto">
        <a:xfrm>
          <a:off x="7" y="3"/>
          <a:ext cx="12669100" cy="17792697"/>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defRPr/>
          </a:pPr>
          <a:r>
            <a:rPr lang="de-DE" sz="1100" b="1" u="sng">
              <a:solidFill>
                <a:schemeClr val="dk1"/>
              </a:solidFill>
              <a:latin typeface="Arial"/>
              <a:ea typeface="+mn-ea"/>
              <a:cs typeface="Arial"/>
            </a:rPr>
            <a:t>Anleitung</a:t>
          </a:r>
          <a:endParaRPr lang="de-DE" sz="1100">
            <a:solidFill>
              <a:schemeClr val="dk1"/>
            </a:solidFill>
            <a:latin typeface="Arial"/>
            <a:ea typeface="+mn-ea"/>
            <a:cs typeface="Arial"/>
          </a:endParaRPr>
        </a:p>
        <a:p>
          <a:pPr>
            <a:defRPr/>
          </a:pPr>
          <a:r>
            <a:rPr lang="de-DE" sz="1100">
              <a:solidFill>
                <a:schemeClr val="dk1"/>
              </a:solidFill>
              <a:latin typeface="Arial"/>
              <a:ea typeface="+mn-ea"/>
              <a:cs typeface="Arial"/>
            </a:rPr>
            <a:t> </a:t>
          </a:r>
          <a:endParaRPr/>
        </a:p>
        <a:p>
          <a:pPr>
            <a:defRPr/>
          </a:pPr>
          <a:r>
            <a:rPr lang="de-DE" sz="1100">
              <a:solidFill>
                <a:schemeClr val="dk1"/>
              </a:solidFill>
              <a:latin typeface="Arial"/>
              <a:ea typeface="+mn-ea"/>
              <a:cs typeface="Arial"/>
            </a:rPr>
            <a:t>Diese Formatvorlage für den Klimaschutzplan hilft Ihnen dabei, einen Klimaschutzplan für Ihre Schule zu erstellen. Die Formatvorlage besteht (neben dieser Anleitung) aus vier Registerkarten (siehe unterer Bildrand):</a:t>
          </a:r>
          <a:endParaRPr/>
        </a:p>
        <a:p>
          <a:pPr lvl="0">
            <a:defRPr/>
          </a:pPr>
          <a:r>
            <a:rPr lang="de-DE" sz="1100">
              <a:solidFill>
                <a:schemeClr val="dk1"/>
              </a:solidFill>
              <a:latin typeface="Arial"/>
              <a:ea typeface="+mn-ea"/>
              <a:cs typeface="Arial"/>
            </a:rPr>
            <a:t>- Planungsübersicht </a:t>
          </a:r>
          <a:endParaRPr/>
        </a:p>
        <a:p>
          <a:pPr lvl="0">
            <a:defRPr/>
          </a:pPr>
          <a:r>
            <a:rPr lang="de-DE" sz="1100">
              <a:solidFill>
                <a:schemeClr val="dk1"/>
              </a:solidFill>
              <a:latin typeface="Arial"/>
              <a:ea typeface="+mn-ea"/>
              <a:cs typeface="Arial"/>
            </a:rPr>
            <a:t>- Energieverbräuche </a:t>
          </a:r>
          <a:endParaRPr/>
        </a:p>
        <a:p>
          <a:pPr lvl="0">
            <a:defRPr/>
          </a:pPr>
          <a:r>
            <a:rPr lang="de-DE" sz="1100">
              <a:solidFill>
                <a:schemeClr val="dk1"/>
              </a:solidFill>
              <a:latin typeface="Arial"/>
              <a:ea typeface="+mn-ea"/>
              <a:cs typeface="Arial"/>
            </a:rPr>
            <a:t>- Faktoren </a:t>
          </a:r>
          <a:endParaRPr/>
        </a:p>
        <a:p>
          <a:pPr lvl="0">
            <a:defRPr/>
          </a:pPr>
          <a:r>
            <a:rPr lang="de-DE" sz="1100">
              <a:solidFill>
                <a:schemeClr val="dk1"/>
              </a:solidFill>
              <a:latin typeface="Arial"/>
              <a:ea typeface="+mn-ea"/>
              <a:cs typeface="Arial"/>
            </a:rPr>
            <a:t>- CO2-Schulbilanz </a:t>
          </a:r>
          <a:endParaRPr/>
        </a:p>
        <a:p>
          <a:pPr lvl="0">
            <a:defRPr/>
          </a:pPr>
          <a:endParaRPr lang="de-DE" sz="1100">
            <a:solidFill>
              <a:schemeClr val="dk1"/>
            </a:solidFill>
            <a:latin typeface="Arial"/>
            <a:ea typeface="+mn-ea"/>
            <a:cs typeface="Arial"/>
          </a:endParaRPr>
        </a:p>
        <a:p>
          <a:pPr>
            <a:defRPr/>
          </a:pPr>
          <a:r>
            <a:rPr lang="de-DE" sz="1100" b="1" u="sng">
              <a:solidFill>
                <a:schemeClr val="dk1"/>
              </a:solidFill>
              <a:latin typeface="Arial"/>
              <a:ea typeface="+mn-ea"/>
              <a:cs typeface="Arial"/>
            </a:rPr>
            <a:t>Allgemeine Anmerkungen: </a:t>
          </a:r>
          <a:endParaRPr/>
        </a:p>
        <a:p>
          <a:pPr>
            <a:defRPr/>
          </a:pPr>
          <a:endParaRPr lang="de-DE" sz="1100">
            <a:solidFill>
              <a:schemeClr val="dk1"/>
            </a:solidFill>
            <a:latin typeface="Arial"/>
            <a:ea typeface="+mn-ea"/>
            <a:cs typeface="Arial"/>
          </a:endParaRPr>
        </a:p>
        <a:p>
          <a:pPr>
            <a:defRPr/>
          </a:pPr>
          <a:r>
            <a:rPr lang="de-DE" sz="1100">
              <a:solidFill>
                <a:schemeClr val="dk1"/>
              </a:solidFill>
              <a:latin typeface="Arial"/>
              <a:ea typeface="+mn-ea"/>
              <a:cs typeface="Arial"/>
            </a:rPr>
            <a:t>Grundsätzlich sind nur die weißen Felder (Zellen) von Ihnen als Schule auszufüllen. Damit nicht unabsichtlich Formeln gelöscht werden, sind einige Zellen gesperrt. Falls Sie Änderungen in gesperrten Zellen vornehmen möchten, gehen Sie auf „Überprüfen“ und dann auf „Blattschutz aufheben“. Wenn in einer Zelle „#####“ statt einer Zahl steht, ist die Spalte zu eng um die ganze Zahl anzuzeigen. Sie können mit der Maus in der obersten grauen Zeile die Spalte größer ziehen. Im Folgenden finden Sie eine kurze Erläuterung zu den Registerkarten.</a:t>
          </a:r>
          <a:endParaRPr/>
        </a:p>
        <a:p>
          <a:pPr>
            <a:defRPr/>
          </a:pPr>
          <a:endParaRPr lang="de-DE" sz="1100">
            <a:solidFill>
              <a:schemeClr val="dk1"/>
            </a:solidFill>
            <a:latin typeface="Arial"/>
            <a:ea typeface="+mn-ea"/>
            <a:cs typeface="Arial"/>
          </a:endParaRPr>
        </a:p>
        <a:p>
          <a:pPr>
            <a:defRPr/>
          </a:pPr>
          <a:r>
            <a:rPr lang="de-DE" sz="1100" b="1" u="sng">
              <a:solidFill>
                <a:schemeClr val="dk1"/>
              </a:solidFill>
              <a:latin typeface="Arial"/>
              <a:ea typeface="+mn-ea"/>
              <a:cs typeface="Arial"/>
            </a:rPr>
            <a:t>Registerkarte: Planungsübersicht</a:t>
          </a:r>
          <a:endParaRPr/>
        </a:p>
        <a:p>
          <a:pPr>
            <a:defRPr/>
          </a:pPr>
          <a:endParaRPr lang="de-DE" sz="1100">
            <a:solidFill>
              <a:schemeClr val="dk1"/>
            </a:solidFill>
            <a:latin typeface="Arial"/>
            <a:ea typeface="+mn-ea"/>
            <a:cs typeface="Arial"/>
          </a:endParaRPr>
        </a:p>
        <a:p>
          <a:pPr>
            <a:defRPr/>
          </a:pPr>
          <a:r>
            <a:rPr lang="de-DE" sz="1100">
              <a:solidFill>
                <a:schemeClr val="dk1"/>
              </a:solidFill>
              <a:latin typeface="Arial"/>
              <a:ea typeface="+mn-ea"/>
              <a:cs typeface="Arial"/>
            </a:rPr>
            <a:t>Bitte füllen Sie die weißen Felder aus: </a:t>
          </a:r>
          <a:r>
            <a:rPr lang="de-DE" sz="1100" b="1">
              <a:solidFill>
                <a:schemeClr val="dk1"/>
              </a:solidFill>
              <a:latin typeface="Arial"/>
              <a:ea typeface="+mn-ea"/>
              <a:cs typeface="Arial"/>
            </a:rPr>
            <a:t>aktuelles Kalenderjahr, Schulname, CO2 Einsparziele für 2030 und 2045</a:t>
          </a:r>
          <a:r>
            <a:rPr lang="de-DE" sz="1100">
              <a:solidFill>
                <a:schemeClr val="dk1"/>
              </a:solidFill>
              <a:latin typeface="Arial"/>
              <a:ea typeface="+mn-ea"/>
              <a:cs typeface="Arial"/>
            </a:rPr>
            <a:t>. Die CO2 Einsparziele sollen realistisch sein und zu den HH-Klimaplan-Zielen (2030: 70% Reduktion gegenüber dem Jahr 1990, 2045: Netto-CO2-Neutralität) beitragen.  Das Ausgangsjahr ist in dieser </a:t>
          </a:r>
          <a:r>
            <a:rPr lang="de-DE" sz="1100">
              <a:solidFill>
                <a:sysClr val="windowText" lastClr="000000"/>
              </a:solidFill>
              <a:latin typeface="Arial"/>
              <a:ea typeface="+mn-ea"/>
              <a:cs typeface="Arial"/>
            </a:rPr>
            <a:t>Vorlage auf 2024 </a:t>
          </a:r>
          <a:r>
            <a:rPr lang="de-DE" sz="1100">
              <a:solidFill>
                <a:schemeClr val="dk1"/>
              </a:solidFill>
              <a:latin typeface="Arial"/>
              <a:ea typeface="+mn-ea"/>
              <a:cs typeface="Arial"/>
            </a:rPr>
            <a:t>festgelegt. Sollten Sie ein anderes Ausgangsjahr angeben wollen, kontaktieren Sie uns bitte.</a:t>
          </a:r>
          <a:endParaRPr/>
        </a:p>
        <a:p>
          <a:pPr>
            <a:defRPr/>
          </a:pPr>
          <a:r>
            <a:rPr lang="de-DE" sz="1100">
              <a:solidFill>
                <a:schemeClr val="dk1"/>
              </a:solidFill>
              <a:latin typeface="Arial"/>
              <a:ea typeface="+mn-ea"/>
              <a:cs typeface="Arial"/>
            </a:rPr>
            <a:t>Weiter geht es mit dem Eintragen der Maßnahmen und Umsetzungsdetails sortiert nach Handlungsfeldern: </a:t>
          </a:r>
          <a:endParaRPr/>
        </a:p>
        <a:p>
          <a:pPr lvl="0">
            <a:defRPr/>
          </a:pPr>
          <a:r>
            <a:rPr lang="de-DE" sz="1100">
              <a:solidFill>
                <a:schemeClr val="dk1"/>
              </a:solidFill>
              <a:latin typeface="Arial"/>
              <a:ea typeface="+mn-ea"/>
              <a:cs typeface="Arial"/>
            </a:rPr>
            <a:t>- Bei </a:t>
          </a:r>
          <a:r>
            <a:rPr lang="de-DE" sz="1100" b="1">
              <a:solidFill>
                <a:schemeClr val="dk1"/>
              </a:solidFill>
              <a:latin typeface="Arial"/>
              <a:ea typeface="+mn-ea"/>
              <a:cs typeface="Arial"/>
            </a:rPr>
            <a:t>„Maßnahmen“</a:t>
          </a:r>
          <a:r>
            <a:rPr lang="de-DE" sz="1100">
              <a:solidFill>
                <a:schemeClr val="dk1"/>
              </a:solidFill>
              <a:latin typeface="Arial"/>
              <a:ea typeface="+mn-ea"/>
              <a:cs typeface="Arial"/>
            </a:rPr>
            <a:t> sind die technischen, organisatorischen, pädagogischen Aktivitäten einzutragen, die durchgeführt werden oder geplant sind. Diese sollten möglichst konkret und kurz formuliert sein</a:t>
          </a:r>
          <a:endParaRPr/>
        </a:p>
        <a:p>
          <a:pPr lvl="0">
            <a:defRPr/>
          </a:pPr>
          <a:r>
            <a:rPr lang="de-DE" sz="1100">
              <a:solidFill>
                <a:schemeClr val="dk1"/>
              </a:solidFill>
              <a:latin typeface="Arial"/>
              <a:ea typeface="+mn-ea"/>
              <a:cs typeface="Arial"/>
            </a:rPr>
            <a:t>- Bei </a:t>
          </a:r>
          <a:r>
            <a:rPr lang="de-DE" sz="1100" b="1">
              <a:solidFill>
                <a:schemeClr val="dk1"/>
              </a:solidFill>
              <a:latin typeface="Arial"/>
              <a:ea typeface="+mn-ea"/>
              <a:cs typeface="Arial"/>
            </a:rPr>
            <a:t>"Termin"</a:t>
          </a:r>
          <a:r>
            <a:rPr lang="de-DE" sz="1100">
              <a:solidFill>
                <a:schemeClr val="dk1"/>
              </a:solidFill>
              <a:latin typeface="Arial"/>
              <a:ea typeface="+mn-ea"/>
              <a:cs typeface="Arial"/>
            </a:rPr>
            <a:t> (Beginn der Umsetzung) bitte nur ganze Jahreszahlen eintragen</a:t>
          </a:r>
          <a:endParaRPr/>
        </a:p>
        <a:p>
          <a:pPr lvl="0">
            <a:defRPr/>
          </a:pPr>
          <a:r>
            <a:rPr lang="de-DE" sz="1100">
              <a:solidFill>
                <a:schemeClr val="dk1"/>
              </a:solidFill>
              <a:latin typeface="Arial"/>
              <a:ea typeface="+mn-ea"/>
              <a:cs typeface="Arial"/>
            </a:rPr>
            <a:t>- Bei </a:t>
          </a:r>
          <a:r>
            <a:rPr lang="de-DE" sz="1100" b="1">
              <a:solidFill>
                <a:schemeClr val="dk1"/>
              </a:solidFill>
              <a:latin typeface="Arial"/>
              <a:ea typeface="+mn-ea"/>
              <a:cs typeface="Arial"/>
            </a:rPr>
            <a:t>"Status der Umsetzung" </a:t>
          </a:r>
          <a:r>
            <a:rPr lang="de-DE" sz="1100">
              <a:solidFill>
                <a:schemeClr val="dk1"/>
              </a:solidFill>
              <a:latin typeface="Arial"/>
              <a:ea typeface="+mn-ea"/>
              <a:cs typeface="Arial"/>
            </a:rPr>
            <a:t>soll über eine Auswahlliste, der aktuelle Status festgelegt werden</a:t>
          </a:r>
          <a:endParaRPr/>
        </a:p>
        <a:p>
          <a:pPr lvl="0">
            <a:defRPr/>
          </a:pPr>
          <a:r>
            <a:rPr lang="de-DE" sz="1100">
              <a:solidFill>
                <a:schemeClr val="dk1"/>
              </a:solidFill>
              <a:latin typeface="Arial"/>
              <a:ea typeface="+mn-ea"/>
              <a:cs typeface="Arial"/>
            </a:rPr>
            <a:t>- Bei </a:t>
          </a:r>
          <a:r>
            <a:rPr lang="de-DE" sz="1100" b="1">
              <a:solidFill>
                <a:schemeClr val="dk1"/>
              </a:solidFill>
              <a:latin typeface="Arial"/>
              <a:ea typeface="+mn-ea"/>
              <a:cs typeface="Arial"/>
            </a:rPr>
            <a:t>„Verantwortlich“</a:t>
          </a:r>
          <a:r>
            <a:rPr lang="de-DE" sz="1100">
              <a:solidFill>
                <a:schemeClr val="dk1"/>
              </a:solidFill>
              <a:latin typeface="Arial"/>
              <a:ea typeface="+mn-ea"/>
              <a:cs typeface="Arial"/>
            </a:rPr>
            <a:t> möglichst eine Person oder klar zuordbare Funktionsbezeichnung eintragen, damit deutlich ist, wer die Maßnahme koordiniert</a:t>
          </a:r>
          <a:endParaRPr/>
        </a:p>
        <a:p>
          <a:pPr lvl="0">
            <a:defRPr/>
          </a:pPr>
          <a:r>
            <a:rPr lang="de-DE" sz="1100">
              <a:solidFill>
                <a:schemeClr val="dk1"/>
              </a:solidFill>
              <a:latin typeface="Arial"/>
              <a:ea typeface="+mn-ea"/>
              <a:cs typeface="Arial"/>
            </a:rPr>
            <a:t>- Bei </a:t>
          </a:r>
          <a:r>
            <a:rPr lang="de-DE" sz="1100" b="1">
              <a:solidFill>
                <a:schemeClr val="dk1"/>
              </a:solidFill>
              <a:latin typeface="Arial"/>
              <a:ea typeface="+mn-ea"/>
              <a:cs typeface="Arial"/>
            </a:rPr>
            <a:t>„Akteure für die Umsetzung“</a:t>
          </a:r>
          <a:r>
            <a:rPr lang="de-DE" sz="1100">
              <a:solidFill>
                <a:schemeClr val="dk1"/>
              </a:solidFill>
              <a:latin typeface="Arial"/>
              <a:ea typeface="+mn-ea"/>
              <a:cs typeface="Arial"/>
            </a:rPr>
            <a:t> alle involvierten Gruppen, Personen eintragen mit denen die Maßnahme umgesetzt wird</a:t>
          </a:r>
          <a:endParaRPr/>
        </a:p>
        <a:p>
          <a:pPr lvl="0">
            <a:defRPr/>
          </a:pPr>
          <a:r>
            <a:rPr lang="de-DE" sz="1100">
              <a:solidFill>
                <a:srgbClr val="FF0000"/>
              </a:solidFill>
              <a:latin typeface="Arial"/>
              <a:ea typeface="+mn-ea"/>
              <a:cs typeface="Arial"/>
            </a:rPr>
            <a:t>- </a:t>
          </a:r>
          <a:r>
            <a:rPr lang="de-DE" sz="1100">
              <a:solidFill>
                <a:sysClr val="windowText" lastClr="000000"/>
              </a:solidFill>
              <a:latin typeface="Arial"/>
              <a:ea typeface="+mn-ea"/>
              <a:cs typeface="Arial"/>
            </a:rPr>
            <a:t>Bei "</a:t>
          </a:r>
          <a:r>
            <a:rPr lang="de-DE" sz="1100" b="1">
              <a:solidFill>
                <a:sysClr val="windowText" lastClr="000000"/>
              </a:solidFill>
              <a:latin typeface="Arial"/>
              <a:ea typeface="+mn-ea"/>
              <a:cs typeface="Arial"/>
            </a:rPr>
            <a:t>Ziel-Beitrag"</a:t>
          </a:r>
          <a:r>
            <a:rPr lang="de-DE" sz="1100">
              <a:solidFill>
                <a:sysClr val="windowText" lastClr="000000"/>
              </a:solidFill>
              <a:latin typeface="Arial"/>
              <a:ea typeface="+mn-ea"/>
              <a:cs typeface="Arial"/>
            </a:rPr>
            <a:t> kann ausgewählt werden, ob die Maßnahme zur Förderung von Klimakompetenzen oder/und CO</a:t>
          </a:r>
          <a:r>
            <a:rPr lang="de-DE" sz="1100" baseline="-25000">
              <a:solidFill>
                <a:sysClr val="windowText" lastClr="000000"/>
              </a:solidFill>
              <a:latin typeface="Arial"/>
              <a:ea typeface="+mn-ea"/>
              <a:cs typeface="Arial"/>
            </a:rPr>
            <a:t>2</a:t>
          </a:r>
          <a:r>
            <a:rPr lang="de-DE" sz="1100">
              <a:solidFill>
                <a:sysClr val="windowText" lastClr="000000"/>
              </a:solidFill>
              <a:latin typeface="Arial"/>
              <a:ea typeface="+mn-ea"/>
              <a:cs typeface="Arial"/>
            </a:rPr>
            <a:t> Reduktion beiträgt</a:t>
          </a:r>
          <a:endParaRPr/>
        </a:p>
        <a:p>
          <a:pPr lvl="0">
            <a:defRPr/>
          </a:pPr>
          <a:endParaRPr lang="de-DE" sz="1100">
            <a:solidFill>
              <a:schemeClr val="dk1"/>
            </a:solidFill>
            <a:latin typeface="Arial"/>
            <a:ea typeface="+mn-ea"/>
            <a:cs typeface="Arial"/>
          </a:endParaRPr>
        </a:p>
        <a:p>
          <a:pPr lvl="0">
            <a:defRPr/>
          </a:pPr>
          <a:r>
            <a:rPr lang="de-DE" sz="1100">
              <a:solidFill>
                <a:schemeClr val="dk1"/>
              </a:solidFill>
              <a:latin typeface="Arial"/>
              <a:ea typeface="+mn-ea"/>
              <a:cs typeface="Arial"/>
            </a:rPr>
            <a:t>In jedem Handlungsfeld sind eine Anzahl von Zeilen für das Eintragen der Maßnahmen etc. angelegt, die jederzeit ergänzt / gelöscht werden können. Bitte denken Sie dabei an das Anpassen der Nummerierung der Maßnahmen. </a:t>
          </a:r>
          <a:endParaRPr/>
        </a:p>
        <a:p>
          <a:pPr>
            <a:defRPr/>
          </a:pPr>
          <a:endParaRPr lang="de-DE" sz="1100">
            <a:solidFill>
              <a:schemeClr val="dk1"/>
            </a:solidFill>
            <a:latin typeface="Arial"/>
            <a:ea typeface="+mn-ea"/>
            <a:cs typeface="Arial"/>
          </a:endParaRPr>
        </a:p>
        <a:p>
          <a:pPr>
            <a:defRPr/>
          </a:pPr>
          <a:r>
            <a:rPr lang="de-DE" sz="1100" b="1" u="sng">
              <a:solidFill>
                <a:schemeClr val="dk1"/>
              </a:solidFill>
              <a:latin typeface="Arial"/>
              <a:ea typeface="+mn-ea"/>
              <a:cs typeface="Arial"/>
            </a:rPr>
            <a:t>Registerkarte: Verbräuche</a:t>
          </a:r>
          <a:endParaRPr/>
        </a:p>
        <a:p>
          <a:pPr>
            <a:defRPr/>
          </a:pPr>
          <a:endParaRPr lang="de-DE" sz="1100">
            <a:solidFill>
              <a:schemeClr val="dk1"/>
            </a:solidFill>
            <a:latin typeface="Arial"/>
            <a:ea typeface="+mn-ea"/>
            <a:cs typeface="Arial"/>
          </a:endParaRPr>
        </a:p>
        <a:p>
          <a:pPr>
            <a:defRPr/>
          </a:pPr>
          <a:r>
            <a:rPr lang="de-DE" sz="1100">
              <a:solidFill>
                <a:schemeClr val="dk1"/>
              </a:solidFill>
              <a:latin typeface="Arial"/>
              <a:ea typeface="+mn-ea"/>
              <a:cs typeface="Arial"/>
            </a:rPr>
            <a:t>Auf dieser Registerkarte sollen Sie die Verbräuche Ihrer Schule eintragen, welche sich aus den </a:t>
          </a:r>
          <a:r>
            <a:rPr lang="de-DE" sz="1100" b="1">
              <a:solidFill>
                <a:schemeClr val="dk1"/>
              </a:solidFill>
              <a:latin typeface="Arial"/>
              <a:ea typeface="+mn-ea"/>
              <a:cs typeface="Arial"/>
            </a:rPr>
            <a:t>Wärme- (Heiz)Verbräuchen</a:t>
          </a:r>
          <a:r>
            <a:rPr lang="de-DE" sz="1100">
              <a:solidFill>
                <a:schemeClr val="dk1"/>
              </a:solidFill>
              <a:latin typeface="Arial"/>
              <a:ea typeface="+mn-ea"/>
              <a:cs typeface="Arial"/>
            </a:rPr>
            <a:t>, den </a:t>
          </a:r>
          <a:r>
            <a:rPr lang="de-DE" sz="1100" b="1">
              <a:solidFill>
                <a:schemeClr val="dk1"/>
              </a:solidFill>
              <a:latin typeface="Arial"/>
              <a:ea typeface="+mn-ea"/>
              <a:cs typeface="Arial"/>
            </a:rPr>
            <a:t>Stromverbräuchen</a:t>
          </a:r>
          <a:r>
            <a:rPr lang="de-DE" sz="1100">
              <a:solidFill>
                <a:schemeClr val="dk1"/>
              </a:solidFill>
              <a:latin typeface="Arial"/>
              <a:ea typeface="+mn-ea"/>
              <a:cs typeface="Arial"/>
            </a:rPr>
            <a:t> und </a:t>
          </a:r>
          <a:r>
            <a:rPr lang="de-DE" sz="1100" b="1">
              <a:solidFill>
                <a:schemeClr val="dk1"/>
              </a:solidFill>
              <a:latin typeface="Arial"/>
              <a:ea typeface="+mn-ea"/>
              <a:cs typeface="Arial"/>
            </a:rPr>
            <a:t>Restmüllmengen</a:t>
          </a:r>
          <a:r>
            <a:rPr lang="de-DE" sz="1100">
              <a:solidFill>
                <a:schemeClr val="dk1"/>
              </a:solidFill>
              <a:latin typeface="Arial"/>
              <a:ea typeface="+mn-ea"/>
              <a:cs typeface="Arial"/>
            </a:rPr>
            <a:t> zusammensetzen. Auf Grundlage dieser Daten, werden automatisch die CO2-Emissionen Ihrer Schule in diesen Bereichen berechnet (siehe Registerblatt CO2-Schulbilanz).</a:t>
          </a:r>
          <a:endParaRPr/>
        </a:p>
        <a:p>
          <a:pPr>
            <a:defRPr/>
          </a:pPr>
          <a:endParaRPr lang="de-DE" sz="1100">
            <a:solidFill>
              <a:schemeClr val="dk1"/>
            </a:solidFill>
            <a:latin typeface="Arial"/>
            <a:ea typeface="+mn-ea"/>
            <a:cs typeface="Arial"/>
          </a:endParaRPr>
        </a:p>
        <a:p>
          <a:pPr>
            <a:defRPr/>
          </a:pPr>
          <a:r>
            <a:rPr lang="de-DE" sz="1100" b="1">
              <a:solidFill>
                <a:schemeClr val="dk1"/>
              </a:solidFill>
              <a:latin typeface="Arial"/>
              <a:ea typeface="+mn-ea"/>
              <a:cs typeface="Arial"/>
            </a:rPr>
            <a:t>Fall A: Daten aus dem SBH-Energieportal übertragen:</a:t>
          </a:r>
          <a:endParaRPr lang="de-DE" sz="1100">
            <a:solidFill>
              <a:schemeClr val="dk1"/>
            </a:solidFill>
            <a:latin typeface="Arial"/>
            <a:ea typeface="+mn-ea"/>
            <a:cs typeface="Arial"/>
          </a:endParaRPr>
        </a:p>
        <a:p>
          <a:pPr>
            <a:defRPr/>
          </a:pPr>
          <a:r>
            <a:rPr lang="de-DE" sz="1100">
              <a:solidFill>
                <a:schemeClr val="dk1"/>
              </a:solidFill>
              <a:latin typeface="Arial"/>
              <a:ea typeface="+mn-ea"/>
              <a:cs typeface="Arial"/>
            </a:rPr>
            <a:t>Wenn Ihre Schulgebäude von SBH verwaltet werden, können Sie die Verbrauchsdaten für Wärme, Strom, und Restmüll direkt aus dem </a:t>
          </a:r>
          <a:r>
            <a:rPr lang="de-DE" sz="1100" u="sng">
              <a:solidFill>
                <a:schemeClr val="dk1"/>
              </a:solidFill>
              <a:latin typeface="Arial"/>
              <a:ea typeface="+mn-ea"/>
              <a:cs typeface="Arial"/>
              <a:hlinkClick xmlns:r="http://schemas.openxmlformats.org/officeDocument/2006/relationships" r:id=""/>
            </a:rPr>
            <a:t>Energieportal</a:t>
          </a:r>
          <a:r>
            <a:rPr lang="de-DE" sz="1100">
              <a:solidFill>
                <a:schemeClr val="dk1"/>
              </a:solidFill>
              <a:latin typeface="Arial"/>
              <a:ea typeface="+mn-ea"/>
              <a:cs typeface="Arial"/>
            </a:rPr>
            <a:t> bzw. Ihrer Energiehoch4-Abrechnung übertragen.</a:t>
          </a:r>
          <a:endParaRPr/>
        </a:p>
        <a:p>
          <a:pPr>
            <a:defRPr/>
          </a:pPr>
          <a:endParaRPr lang="de-DE" sz="1100" b="1">
            <a:solidFill>
              <a:schemeClr val="dk1"/>
            </a:solidFill>
            <a:latin typeface="Arial"/>
            <a:ea typeface="+mn-ea"/>
            <a:cs typeface="Arial"/>
          </a:endParaRPr>
        </a:p>
        <a:p>
          <a:pPr>
            <a:defRPr/>
          </a:pPr>
          <a:r>
            <a:rPr lang="de-DE" sz="1100" b="1">
              <a:solidFill>
                <a:schemeClr val="dk1"/>
              </a:solidFill>
              <a:latin typeface="Arial"/>
              <a:ea typeface="+mn-ea"/>
              <a:cs typeface="Arial"/>
            </a:rPr>
            <a:t>Fall B: Daten aus Zählerständen oder Abrechnungen eintragen:</a:t>
          </a:r>
          <a:endParaRPr lang="de-DE" sz="1100">
            <a:solidFill>
              <a:schemeClr val="dk1"/>
            </a:solidFill>
            <a:latin typeface="Arial"/>
            <a:ea typeface="+mn-ea"/>
            <a:cs typeface="Arial"/>
          </a:endParaRPr>
        </a:p>
        <a:p>
          <a:pPr>
            <a:defRPr/>
          </a:pPr>
          <a:r>
            <a:rPr lang="de-DE" sz="1100">
              <a:solidFill>
                <a:schemeClr val="dk1"/>
              </a:solidFill>
              <a:latin typeface="Arial"/>
              <a:ea typeface="+mn-ea"/>
              <a:cs typeface="Arial"/>
            </a:rPr>
            <a:t>Wenn Ihre Schulgebäude anderweitig verwaltet werden (bspw. HEOS, privat) werden, sollten Sie die Verbrauchsdaten durch das jährlichen Ablesen der Zählerstände (z.B. durch den/die Hausmeister*in) und das Errechnen der Jahresverbräuche ermitteln. Alternativ können Sie die die Verbräuche ggf. auch aus den jährlichen Abrechnungen für Wärme (Gas/Fernwärme), Strom, Abfall entnehmen, diese Daten sollten Sie von Ihrer Schulverwaltung erhalten können. </a:t>
          </a:r>
          <a:endParaRPr/>
        </a:p>
        <a:p>
          <a:pPr>
            <a:defRPr/>
          </a:pPr>
          <a:endParaRPr lang="de-DE" sz="1100">
            <a:solidFill>
              <a:schemeClr val="dk1"/>
            </a:solidFill>
            <a:latin typeface="Arial"/>
            <a:ea typeface="+mn-ea"/>
            <a:cs typeface="Arial"/>
          </a:endParaRPr>
        </a:p>
        <a:p>
          <a:pPr>
            <a:defRPr/>
          </a:pPr>
          <a:r>
            <a:rPr lang="de-DE" sz="1100">
              <a:solidFill>
                <a:schemeClr val="dk1"/>
              </a:solidFill>
              <a:latin typeface="Arial"/>
              <a:ea typeface="+mn-ea"/>
              <a:cs typeface="Arial"/>
            </a:rPr>
            <a:t>Die jeweiligen </a:t>
          </a:r>
          <a:r>
            <a:rPr lang="de-DE" sz="1100" b="1">
              <a:solidFill>
                <a:schemeClr val="dk1"/>
              </a:solidFill>
              <a:latin typeface="Arial"/>
              <a:ea typeface="+mn-ea"/>
              <a:cs typeface="Arial"/>
            </a:rPr>
            <a:t>Verbräuche</a:t>
          </a:r>
          <a:r>
            <a:rPr lang="de-DE" sz="1100">
              <a:solidFill>
                <a:schemeClr val="dk1"/>
              </a:solidFill>
              <a:latin typeface="Arial"/>
              <a:ea typeface="+mn-ea"/>
              <a:cs typeface="Arial"/>
            </a:rPr>
            <a:t> können entweder von einen Gesamt-Standort/Zähler stammen, oder sich ggf. aus der Summe von unterschiedlichen Standorten/Gebäudeteilen/Zählern zusammensetzten und entsprechend in den weißen Zellen (Platzhalter-Bsp: 1 Schule, 2 Sporthalle, 3 Pavillons) benannt und eingetragen werden. Außerdem kann auch die durch Solarthermie erzeugte Wärme, bzw. der durch Photovoltaik (PV) Anlagen erzeugte Strom entsprechend eingetragen werden. </a:t>
          </a:r>
          <a:endParaRPr/>
        </a:p>
        <a:p>
          <a:pPr>
            <a:defRPr/>
          </a:pPr>
          <a:endParaRPr lang="de-DE" sz="1100">
            <a:solidFill>
              <a:schemeClr val="dk1"/>
            </a:solidFill>
            <a:latin typeface="Arial"/>
            <a:ea typeface="+mn-ea"/>
            <a:cs typeface="Arial"/>
          </a:endParaRPr>
        </a:p>
        <a:p>
          <a:pPr>
            <a:defRPr/>
          </a:pPr>
          <a:r>
            <a:rPr lang="de-DE" sz="1100">
              <a:solidFill>
                <a:schemeClr val="dk1"/>
              </a:solidFill>
              <a:latin typeface="Arial"/>
              <a:ea typeface="+mn-ea"/>
              <a:cs typeface="Arial"/>
            </a:rPr>
            <a:t>Nachdem Sie die Standorten/Gebäudeteilen/Zählern benannt haben, müssen Sie für </a:t>
          </a:r>
          <a:r>
            <a:rPr lang="de-DE" sz="1100" b="1">
              <a:solidFill>
                <a:schemeClr val="dk1"/>
              </a:solidFill>
              <a:latin typeface="Arial"/>
              <a:ea typeface="+mn-ea"/>
              <a:cs typeface="Arial"/>
            </a:rPr>
            <a:t>Wärme </a:t>
          </a:r>
          <a:r>
            <a:rPr lang="de-DE" sz="1100">
              <a:solidFill>
                <a:schemeClr val="dk1"/>
              </a:solidFill>
              <a:latin typeface="Arial"/>
              <a:ea typeface="+mn-ea"/>
              <a:cs typeface="Arial"/>
            </a:rPr>
            <a:t>(per Auswahlliste) folgendes auswählen: Energieart (Gas oder Fernwärme),  Einheit (m³ kWh, MWh), und ob die Daten dem realen Verbrauch, oder witterungsbereinigt sind (Energieportal-Daten sind witterungsbereinigt). Dann können Sie die Zahl des jährlichen Verbrauchs eintragen. Für </a:t>
          </a:r>
          <a:r>
            <a:rPr lang="de-DE" sz="1100" b="1">
              <a:solidFill>
                <a:schemeClr val="dk1"/>
              </a:solidFill>
              <a:latin typeface="Arial"/>
              <a:ea typeface="+mn-ea"/>
              <a:cs typeface="Arial"/>
            </a:rPr>
            <a:t>Strom</a:t>
          </a:r>
          <a:r>
            <a:rPr lang="de-DE" sz="1100">
              <a:solidFill>
                <a:schemeClr val="dk1"/>
              </a:solidFill>
              <a:latin typeface="Arial"/>
              <a:ea typeface="+mn-ea"/>
              <a:cs typeface="Arial"/>
            </a:rPr>
            <a:t> können Sie direkt die Zahl(en) des jährlichen Verbrauchs eintragen. Für </a:t>
          </a:r>
          <a:r>
            <a:rPr lang="de-DE" sz="1100" b="1">
              <a:solidFill>
                <a:schemeClr val="dk1"/>
              </a:solidFill>
              <a:latin typeface="Arial"/>
              <a:ea typeface="+mn-ea"/>
              <a:cs typeface="Arial"/>
            </a:rPr>
            <a:t>Abfall</a:t>
          </a:r>
          <a:r>
            <a:rPr lang="de-DE" sz="1100">
              <a:solidFill>
                <a:schemeClr val="dk1"/>
              </a:solidFill>
              <a:latin typeface="Arial"/>
              <a:ea typeface="+mn-ea"/>
              <a:cs typeface="Arial"/>
            </a:rPr>
            <a:t> kann nur das Restmüllaufkommen erfasst werden, ggf. auch hier für unterschiedliche Standorte.</a:t>
          </a:r>
          <a:endParaRPr/>
        </a:p>
        <a:p>
          <a:pPr>
            <a:defRPr/>
          </a:pPr>
          <a:r>
            <a:rPr lang="de-DE" sz="1100">
              <a:solidFill>
                <a:schemeClr val="dk1"/>
              </a:solidFill>
              <a:latin typeface="Arial"/>
              <a:ea typeface="+mn-ea"/>
              <a:cs typeface="Arial"/>
            </a:rPr>
            <a:t>Die Tabelle errechnet dann jeweils automatisch für Wärme- Strom- und Abfall die Summen.   </a:t>
          </a:r>
          <a:endParaRPr/>
        </a:p>
        <a:p>
          <a:pPr>
            <a:defRPr/>
          </a:pPr>
          <a:endParaRPr lang="de-DE" sz="1100">
            <a:solidFill>
              <a:schemeClr val="dk1"/>
            </a:solidFill>
            <a:latin typeface="Arial"/>
            <a:ea typeface="+mn-ea"/>
            <a:cs typeface="Arial"/>
          </a:endParaRPr>
        </a:p>
        <a:p>
          <a:pPr>
            <a:defRPr/>
          </a:pPr>
          <a:r>
            <a:rPr lang="de-DE" sz="1100" b="1" u="sng">
              <a:solidFill>
                <a:schemeClr val="dk1"/>
              </a:solidFill>
              <a:latin typeface="Arial"/>
              <a:ea typeface="+mn-ea"/>
              <a:cs typeface="Arial"/>
            </a:rPr>
            <a:t>Registerkarte: Faktoren</a:t>
          </a:r>
          <a:endParaRPr/>
        </a:p>
        <a:p>
          <a:pPr>
            <a:defRPr/>
          </a:pPr>
          <a:endParaRPr lang="de-DE" sz="1100">
            <a:solidFill>
              <a:schemeClr val="dk1"/>
            </a:solidFill>
            <a:latin typeface="Arial"/>
            <a:ea typeface="+mn-ea"/>
            <a:cs typeface="Arial"/>
          </a:endParaRPr>
        </a:p>
        <a:p>
          <a:pPr>
            <a:defRPr/>
          </a:pPr>
          <a:r>
            <a:rPr lang="de-DE" sz="1100">
              <a:solidFill>
                <a:schemeClr val="dk1"/>
              </a:solidFill>
              <a:latin typeface="Arial"/>
              <a:ea typeface="+mn-ea"/>
              <a:cs typeface="Arial"/>
            </a:rPr>
            <a:t>Die benötigen Faktoren werden vom Klimaschulprogramm jährlich zur Verfügung gestellt. </a:t>
          </a:r>
          <a:endParaRPr/>
        </a:p>
        <a:p>
          <a:pPr>
            <a:defRPr/>
          </a:pPr>
          <a:endParaRPr lang="de-DE" sz="1100">
            <a:solidFill>
              <a:schemeClr val="dk1"/>
            </a:solidFill>
            <a:latin typeface="Arial"/>
            <a:ea typeface="+mn-ea"/>
            <a:cs typeface="Arial"/>
          </a:endParaRPr>
        </a:p>
        <a:p>
          <a:pPr lvl="0">
            <a:defRPr/>
          </a:pPr>
          <a:r>
            <a:rPr lang="de-DE" sz="1100" b="0">
              <a:solidFill>
                <a:schemeClr val="dk1"/>
              </a:solidFill>
              <a:latin typeface="Arial"/>
              <a:ea typeface="+mn-ea"/>
              <a:cs typeface="Arial"/>
            </a:rPr>
            <a:t>- </a:t>
          </a:r>
          <a:r>
            <a:rPr lang="de-DE" sz="1100" b="1">
              <a:solidFill>
                <a:schemeClr val="dk1"/>
              </a:solidFill>
              <a:latin typeface="Arial"/>
              <a:ea typeface="+mn-ea"/>
              <a:cs typeface="Arial"/>
            </a:rPr>
            <a:t>Witterungsfaktor: </a:t>
          </a:r>
          <a:r>
            <a:rPr lang="de-DE" sz="1100">
              <a:solidFill>
                <a:schemeClr val="dk1"/>
              </a:solidFill>
              <a:latin typeface="Arial"/>
              <a:ea typeface="+mn-ea"/>
              <a:cs typeface="Arial"/>
            </a:rPr>
            <a:t> wird nur benötigt, wenn witterungsbereinigte Wärmeverbräuche vorliegen, z.B. aus dem SBH-Energieportal von Energie4. Der Witterungsfaktor ist notwendig, um die realen Wärmeverbräuche und damit die realen CO2-Emissionen errechnen zu können. Wenn reale Wärmeverbräuche vorliegen, z.B. von dem Hausmeister oder einer Rechnung, ist diese Umrechnung mit dem Witterungsfaktor nicht notwendig.</a:t>
          </a:r>
          <a:endParaRPr/>
        </a:p>
        <a:p>
          <a:pPr lvl="0">
            <a:defRPr/>
          </a:pPr>
          <a:endParaRPr lang="de-DE" sz="1100">
            <a:solidFill>
              <a:schemeClr val="dk1"/>
            </a:solidFill>
            <a:latin typeface="Arial"/>
            <a:ea typeface="+mn-ea"/>
            <a:cs typeface="Arial"/>
          </a:endParaRPr>
        </a:p>
        <a:p>
          <a:pPr lvl="0">
            <a:defRPr/>
          </a:pPr>
          <a:r>
            <a:rPr lang="de-DE" sz="1100" b="0">
              <a:solidFill>
                <a:schemeClr val="dk1"/>
              </a:solidFill>
              <a:latin typeface="Arial"/>
              <a:ea typeface="+mn-ea"/>
              <a:cs typeface="Arial"/>
            </a:rPr>
            <a:t>- </a:t>
          </a:r>
          <a:r>
            <a:rPr lang="de-DE" sz="1100" b="1">
              <a:solidFill>
                <a:schemeClr val="dk1"/>
              </a:solidFill>
              <a:latin typeface="Arial"/>
              <a:ea typeface="+mn-ea"/>
              <a:cs typeface="Arial"/>
            </a:rPr>
            <a:t>Emissionsfaktor Gas / Fernwärme / Strom und Abfall:</a:t>
          </a:r>
          <a:r>
            <a:rPr lang="de-DE" sz="1100">
              <a:solidFill>
                <a:schemeClr val="dk1"/>
              </a:solidFill>
              <a:latin typeface="Arial"/>
              <a:ea typeface="+mn-ea"/>
              <a:cs typeface="Arial"/>
            </a:rPr>
            <a:t> Diese Faktoren zur Berechnung der CO2-Emissionen ändern sich regelmäßig und sollten daher jährlich aktualisiert werden. </a:t>
          </a:r>
          <a:endParaRPr/>
        </a:p>
        <a:p>
          <a:pPr>
            <a:defRPr/>
          </a:pPr>
          <a:r>
            <a:rPr lang="de-DE" sz="1100">
              <a:solidFill>
                <a:schemeClr val="dk1"/>
              </a:solidFill>
              <a:latin typeface="Arial"/>
              <a:ea typeface="+mn-ea"/>
              <a:cs typeface="Arial"/>
            </a:rPr>
            <a:t> </a:t>
          </a:r>
          <a:endParaRPr/>
        </a:p>
        <a:p>
          <a:pPr>
            <a:defRPr/>
          </a:pPr>
          <a:endParaRPr lang="de-DE" sz="1100">
            <a:solidFill>
              <a:schemeClr val="dk1"/>
            </a:solidFill>
            <a:latin typeface="Arial"/>
            <a:ea typeface="+mn-ea"/>
            <a:cs typeface="Arial"/>
          </a:endParaRPr>
        </a:p>
        <a:p>
          <a:pPr>
            <a:defRPr/>
          </a:pPr>
          <a:r>
            <a:rPr lang="de-DE" sz="1100" b="1" u="sng">
              <a:solidFill>
                <a:schemeClr val="dk1"/>
              </a:solidFill>
              <a:latin typeface="Arial"/>
              <a:ea typeface="+mn-ea"/>
              <a:cs typeface="Arial"/>
            </a:rPr>
            <a:t>Registerkarte: CO2-Schulbilanz</a:t>
          </a:r>
          <a:endParaRPr/>
        </a:p>
        <a:p>
          <a:pPr>
            <a:defRPr/>
          </a:pPr>
          <a:endParaRPr lang="de-DE" sz="1100">
            <a:solidFill>
              <a:schemeClr val="dk1"/>
            </a:solidFill>
            <a:latin typeface="Arial"/>
            <a:ea typeface="+mn-ea"/>
            <a:cs typeface="Arial"/>
          </a:endParaRPr>
        </a:p>
        <a:p>
          <a:pPr>
            <a:defRPr/>
          </a:pPr>
          <a:r>
            <a:rPr lang="de-DE" sz="1100">
              <a:solidFill>
                <a:schemeClr val="dk1"/>
              </a:solidFill>
              <a:latin typeface="Arial"/>
              <a:ea typeface="+mn-ea"/>
              <a:cs typeface="Arial"/>
            </a:rPr>
            <a:t>Auf dieser Registerkarte werden die realen CO2-Emissionen Ihrer Schule automatisch errechnet. Die Berechnung beruht auf den eingetragenen Wärme-, Strom- und Abfallverbräuchen in Verbindung mit den Emissionsfaktoren. Die Summe der jährlichen Emissionen werden in der Grafik als schwarze Säule dargestellt. Zusätzlich zeigt die Grafik die selbtgesetzten CO2-Einsparziele (Reduktionspfad, grüne Linie). Die Grafik können Sie z.B. für den Textteil des Klimaschutzplans nutzen. </a:t>
          </a:r>
          <a:endParaRPr/>
        </a:p>
        <a:p>
          <a:pPr>
            <a:defRPr/>
          </a:pPr>
          <a:endParaRPr lang="de-DE" sz="1100">
            <a:solidFill>
              <a:schemeClr val="dk1"/>
            </a:solidFill>
            <a:latin typeface="Arial"/>
            <a:ea typeface="+mn-ea"/>
            <a:cs typeface="Arial"/>
          </a:endParaRPr>
        </a:p>
        <a:p>
          <a:pPr>
            <a:defRPr/>
          </a:pPr>
          <a:r>
            <a:rPr lang="de-DE" sz="1100">
              <a:solidFill>
                <a:schemeClr val="dk1"/>
              </a:solidFill>
              <a:latin typeface="Arial"/>
              <a:ea typeface="+mn-ea"/>
              <a:cs typeface="Arial"/>
            </a:rPr>
            <a:t>Optional können für die Handlungsfelder Beschaffung, Ernährung und Mobilität die Emissionen pro Jahr/kg errechnet werden und hier händisch in den weißen Feldern ergänzt werden. Bei Bedarf unterstützen wir.  </a:t>
          </a:r>
          <a:endParaRPr/>
        </a:p>
        <a:p>
          <a:pPr>
            <a:defRPr/>
          </a:pPr>
          <a:r>
            <a:rPr lang="de-DE" sz="1100">
              <a:solidFill>
                <a:schemeClr val="dk1"/>
              </a:solidFill>
              <a:latin typeface="Arial"/>
              <a:ea typeface="+mn-ea"/>
              <a:cs typeface="Arial"/>
            </a:rPr>
            <a:t> </a:t>
          </a:r>
          <a:endParaRPr/>
        </a:p>
        <a:p>
          <a:pPr>
            <a:defRPr/>
          </a:pPr>
          <a:r>
            <a:rPr lang="de-DE" sz="1100">
              <a:solidFill>
                <a:schemeClr val="dk1"/>
              </a:solidFill>
              <a:latin typeface="Arial"/>
              <a:ea typeface="+mn-ea"/>
              <a:cs typeface="Arial"/>
            </a:rPr>
            <a:t>Falls Sie Fragen haben oder Änderungen/Ergänzungen wünschen, melden Sie sich gerne.</a:t>
          </a:r>
          <a:endParaRPr/>
        </a:p>
        <a:p>
          <a:pPr>
            <a:defRPr/>
          </a:pPr>
          <a:r>
            <a:rPr lang="de-DE" sz="1100">
              <a:solidFill>
                <a:schemeClr val="dk1"/>
              </a:solidFill>
              <a:latin typeface="Arial"/>
              <a:ea typeface="+mn-ea"/>
              <a:cs typeface="Arial"/>
            </a:rPr>
            <a:t> </a:t>
          </a:r>
          <a:endParaRPr/>
        </a:p>
        <a:p>
          <a:pPr>
            <a:defRPr/>
          </a:pPr>
          <a:r>
            <a:rPr lang="de-DE" sz="1100" b="1">
              <a:solidFill>
                <a:schemeClr val="dk1"/>
              </a:solidFill>
              <a:latin typeface="Arial"/>
              <a:ea typeface="+mn-ea"/>
              <a:cs typeface="Arial"/>
            </a:rPr>
            <a:t>Björn von Kleist </a:t>
          </a:r>
          <a:endParaRPr lang="de-DE" sz="1100">
            <a:solidFill>
              <a:schemeClr val="dk1"/>
            </a:solidFill>
            <a:latin typeface="Arial"/>
            <a:ea typeface="+mn-ea"/>
            <a:cs typeface="Arial"/>
          </a:endParaRPr>
        </a:p>
        <a:p>
          <a:pPr>
            <a:defRPr/>
          </a:pPr>
          <a:r>
            <a:rPr lang="de-DE" sz="1100" b="1">
              <a:solidFill>
                <a:schemeClr val="dk1"/>
              </a:solidFill>
              <a:latin typeface="Arial"/>
              <a:ea typeface="+mn-ea"/>
              <a:cs typeface="Arial"/>
            </a:rPr>
            <a:t>Klimaschulprogramm </a:t>
          </a:r>
          <a:endParaRPr/>
        </a:p>
        <a:p>
          <a:pPr>
            <a:defRPr/>
          </a:pPr>
          <a:r>
            <a:rPr lang="de-DE" sz="1100">
              <a:solidFill>
                <a:schemeClr val="dk1"/>
              </a:solidFill>
              <a:latin typeface="Arial"/>
              <a:ea typeface="+mn-ea"/>
              <a:cs typeface="Arial"/>
            </a:rPr>
            <a:t>Tel.: 040 / 428 842 – 342 </a:t>
          </a:r>
          <a:endParaRPr/>
        </a:p>
        <a:p>
          <a:pPr>
            <a:defRPr/>
          </a:pPr>
          <a:r>
            <a:rPr lang="de-DE" sz="1100">
              <a:solidFill>
                <a:schemeClr val="dk1"/>
              </a:solidFill>
              <a:latin typeface="Arial"/>
              <a:ea typeface="+mn-ea"/>
              <a:cs typeface="Arial"/>
            </a:rPr>
            <a:t>E-Mail: </a:t>
          </a:r>
          <a:r>
            <a:rPr lang="de-DE" sz="1100" u="sng" strike="noStrike">
              <a:solidFill>
                <a:schemeClr val="dk1"/>
              </a:solidFill>
              <a:latin typeface="Arial"/>
              <a:ea typeface="+mn-ea"/>
              <a:cs typeface="Arial"/>
              <a:hlinkClick xmlns:r="http://schemas.openxmlformats.org/officeDocument/2006/relationships" r:id=""/>
            </a:rPr>
            <a:t>bjoern.vonkleist@li-hamburg.de</a:t>
          </a:r>
          <a:endParaRPr lang="de-DE" sz="1100" u="none" strike="noStrike">
            <a:solidFill>
              <a:schemeClr val="dk1"/>
            </a:solidFill>
            <a:latin typeface="Arial"/>
            <a:ea typeface="+mn-ea"/>
            <a:cs typeface="Arial"/>
          </a:endParaRPr>
        </a:p>
        <a:p>
          <a:pPr>
            <a:defRPr/>
          </a:pPr>
          <a:endParaRPr lang="de-DE" sz="1100" u="none" strike="noStrike">
            <a:solidFill>
              <a:schemeClr val="dk1"/>
            </a:solidFill>
            <a:latin typeface="Arial"/>
            <a:ea typeface="+mn-ea"/>
            <a:cs typeface="Arial"/>
          </a:endParaRPr>
        </a:p>
        <a:p>
          <a:pPr>
            <a:defRPr/>
          </a:pPr>
          <a:r>
            <a:rPr lang="de-DE" sz="1100" b="1" u="none" strike="noStrike">
              <a:solidFill>
                <a:schemeClr val="dk1"/>
              </a:solidFill>
              <a:latin typeface="Arial"/>
              <a:ea typeface="+mn-ea"/>
              <a:cs typeface="Arial"/>
            </a:rPr>
            <a:t>Elena Baumanns &amp; Christina Mechsner</a:t>
          </a:r>
          <a:endParaRPr lang="de-DE" sz="1100" u="none" strike="noStrike">
            <a:solidFill>
              <a:schemeClr val="dk1"/>
            </a:solidFill>
            <a:latin typeface="Arial"/>
            <a:ea typeface="+mn-ea"/>
            <a:cs typeface="Arial"/>
          </a:endParaRPr>
        </a:p>
        <a:p>
          <a:pPr>
            <a:defRPr/>
          </a:pPr>
          <a:r>
            <a:rPr lang="de-DE" sz="1100" b="1" u="none" strike="noStrike">
              <a:solidFill>
                <a:schemeClr val="dk1"/>
              </a:solidFill>
              <a:latin typeface="Arial"/>
              <a:ea typeface="+mn-ea"/>
              <a:cs typeface="Arial"/>
            </a:rPr>
            <a:t>Klimaschule PLUS (Begleitung von angehenden Klimaschulen)</a:t>
          </a:r>
          <a:endParaRPr/>
        </a:p>
        <a:p>
          <a:pPr>
            <a:defRPr/>
          </a:pPr>
          <a:r>
            <a:rPr lang="de-DE" sz="1100">
              <a:solidFill>
                <a:schemeClr val="dk1"/>
              </a:solidFill>
              <a:latin typeface="Arial"/>
              <a:ea typeface="+mn-ea"/>
              <a:cs typeface="Arial"/>
            </a:rPr>
            <a:t>Tel.: 040 / 428 842 – 346 </a:t>
          </a:r>
          <a:endParaRPr lang="de-DE">
            <a:latin typeface="Arial"/>
            <a:cs typeface="Arial"/>
          </a:endParaRPr>
        </a:p>
        <a:p>
          <a:pPr>
            <a:defRPr/>
          </a:pPr>
          <a:r>
            <a:rPr lang="de-DE" sz="1100">
              <a:solidFill>
                <a:schemeClr val="dk1"/>
              </a:solidFill>
              <a:latin typeface="Arial"/>
              <a:ea typeface="+mn-ea"/>
              <a:cs typeface="Arial"/>
            </a:rPr>
            <a:t>E-Mail: klimaschuleplus@li.hamburg.de  </a:t>
          </a:r>
          <a:endParaRPr lang="de-DE">
            <a:latin typeface="Arial"/>
            <a:cs typeface="Arial"/>
          </a:endParaRPr>
        </a:p>
        <a:p>
          <a:pPr>
            <a:defRPr/>
          </a:pPr>
          <a:endParaRPr lang="de-DE" sz="1100" u="none" strike="noStrike">
            <a:solidFill>
              <a:schemeClr val="dk1"/>
            </a:solidFill>
            <a:latin typeface="+mn-lt"/>
            <a:ea typeface="+mn-ea"/>
            <a:cs typeface="+mn-cs"/>
          </a:endParaRPr>
        </a:p>
        <a:p>
          <a:pPr>
            <a:defRPr/>
          </a:pPr>
          <a:endParaRPr lang="de-DE" sz="1100">
            <a:solidFill>
              <a:schemeClr val="dk1"/>
            </a:solidFill>
            <a:latin typeface="+mn-lt"/>
            <a:ea typeface="+mn-ea"/>
            <a:cs typeface="+mn-cs"/>
          </a:endParaRPr>
        </a:p>
        <a:p>
          <a:pPr>
            <a:defRPr/>
          </a:pPr>
          <a:endParaRPr lang="de-DE" sz="1100"/>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Arial"/>
        <a:cs typeface="Arial"/>
      </a:majorFont>
      <a:minorFont>
        <a:latin typeface="Calibri"/>
        <a:ea typeface="Arial"/>
        <a:cs typeface="Arial"/>
      </a:minorFont>
    </a:fontScheme>
    <a:fmtScheme name="Larissa">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a:lst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S175"/>
  <sheetViews>
    <sheetView showGridLines="0" tabSelected="1" topLeftCell="A42" workbookViewId="0">
      <selection activeCell="I31" sqref="I31"/>
    </sheetView>
  </sheetViews>
  <sheetFormatPr baseColWidth="10" defaultColWidth="11.5" defaultRowHeight="13" outlineLevelCol="1"/>
  <cols>
    <col min="1" max="1" width="3.6640625" style="2" customWidth="1"/>
    <col min="2" max="2" width="6.6640625" style="1" customWidth="1"/>
    <col min="3" max="3" width="53.5" style="1" customWidth="1"/>
    <col min="4" max="4" width="14" style="1" customWidth="1"/>
    <col min="5" max="5" width="14.33203125" style="1" customWidth="1"/>
    <col min="6" max="6" width="28.1640625" style="1" customWidth="1"/>
    <col min="7" max="7" width="30.5" style="1" customWidth="1"/>
    <col min="8" max="8" width="16.6640625" style="1" bestFit="1" customWidth="1"/>
    <col min="9" max="9" width="15" style="1" customWidth="1" outlineLevel="1"/>
    <col min="10" max="45" width="11.5" style="2"/>
    <col min="46" max="16384" width="11.5" style="1"/>
  </cols>
  <sheetData>
    <row r="1" spans="1:10" s="2" customFormat="1"/>
    <row r="2" spans="1:10" s="2" customFormat="1">
      <c r="B2" s="3"/>
      <c r="C2" s="4"/>
      <c r="D2" s="4"/>
      <c r="E2" s="4"/>
      <c r="F2" s="4"/>
      <c r="G2" s="4"/>
      <c r="H2" s="4"/>
      <c r="I2" s="5"/>
    </row>
    <row r="3" spans="1:10" s="2" customFormat="1" ht="36" customHeight="1">
      <c r="A3" s="6"/>
      <c r="B3" s="7"/>
      <c r="C3" s="8" t="s">
        <v>0</v>
      </c>
      <c r="D3" s="9"/>
      <c r="E3" s="9"/>
      <c r="F3" s="6"/>
      <c r="G3" s="6"/>
      <c r="H3" s="6"/>
      <c r="I3" s="10"/>
    </row>
    <row r="4" spans="1:10" s="2" customFormat="1" ht="30" customHeight="1">
      <c r="A4" s="6"/>
      <c r="B4" s="7"/>
      <c r="C4" s="11" t="s">
        <v>1</v>
      </c>
      <c r="D4" s="12">
        <v>2026</v>
      </c>
      <c r="E4" s="13" t="s">
        <v>2</v>
      </c>
      <c r="F4" s="14">
        <f ca="1">TODAY()</f>
        <v>46190</v>
      </c>
      <c r="G4" s="15"/>
      <c r="H4" s="15"/>
      <c r="I4" s="16"/>
    </row>
    <row r="5" spans="1:10" s="2" customFormat="1" ht="27.75" customHeight="1">
      <c r="A5" s="6"/>
      <c r="B5" s="7"/>
      <c r="C5" s="17" t="s">
        <v>3</v>
      </c>
      <c r="D5" s="18"/>
      <c r="E5" s="18"/>
      <c r="F5" s="18"/>
      <c r="G5" s="19"/>
      <c r="H5" s="19"/>
      <c r="I5" s="20"/>
    </row>
    <row r="6" spans="1:10" s="2" customFormat="1" ht="11.75" customHeight="1">
      <c r="A6" s="6"/>
      <c r="B6" s="7"/>
      <c r="C6" s="6"/>
      <c r="D6" s="6"/>
      <c r="G6" s="21"/>
      <c r="H6" s="21"/>
      <c r="I6" s="22"/>
    </row>
    <row r="7" spans="1:10" ht="31.5" customHeight="1">
      <c r="A7" s="6"/>
      <c r="B7" s="7"/>
      <c r="C7" s="23"/>
      <c r="D7" s="24" t="s">
        <v>4</v>
      </c>
      <c r="E7" s="239" t="s">
        <v>5</v>
      </c>
      <c r="F7" s="240"/>
      <c r="G7" s="25"/>
      <c r="H7" s="25"/>
      <c r="I7" s="26"/>
    </row>
    <row r="8" spans="1:10" ht="24" customHeight="1">
      <c r="A8" s="6"/>
      <c r="B8" s="7"/>
      <c r="C8" s="23" t="s">
        <v>6</v>
      </c>
      <c r="D8" s="27">
        <v>2024</v>
      </c>
      <c r="E8" s="28">
        <v>100</v>
      </c>
      <c r="F8" s="29">
        <f>'CO2-Schulbilanz'!C6</f>
        <v>810969.10176000011</v>
      </c>
      <c r="G8" s="25"/>
      <c r="H8" s="25"/>
      <c r="I8" s="26"/>
      <c r="J8" s="30"/>
    </row>
    <row r="9" spans="1:10" ht="24" customHeight="1">
      <c r="A9" s="6"/>
      <c r="B9" s="7"/>
      <c r="C9" s="23" t="s">
        <v>7</v>
      </c>
      <c r="D9" s="27">
        <v>2030</v>
      </c>
      <c r="E9" s="31">
        <v>40</v>
      </c>
      <c r="F9" s="32">
        <f>ROUND((1-E9/100)*F$8,-1)</f>
        <v>486580</v>
      </c>
      <c r="G9" s="25"/>
      <c r="H9" s="25"/>
      <c r="I9" s="26"/>
    </row>
    <row r="10" spans="1:10" ht="24" customHeight="1">
      <c r="A10" s="6"/>
      <c r="B10" s="7"/>
      <c r="C10" s="23" t="s">
        <v>7</v>
      </c>
      <c r="D10" s="27">
        <v>2045</v>
      </c>
      <c r="E10" s="31">
        <v>60</v>
      </c>
      <c r="F10" s="33">
        <f>ROUND((1-E10/100)*F$8,-1)</f>
        <v>324390</v>
      </c>
      <c r="G10" s="25"/>
      <c r="H10" s="25"/>
      <c r="I10" s="26"/>
    </row>
    <row r="11" spans="1:10" ht="24" customHeight="1">
      <c r="A11" s="6"/>
      <c r="B11" s="7"/>
      <c r="C11" s="2"/>
      <c r="D11" s="2"/>
      <c r="E11" s="2"/>
      <c r="F11" s="2"/>
      <c r="G11" s="25"/>
      <c r="H11" s="25"/>
      <c r="I11" s="26"/>
    </row>
    <row r="12" spans="1:10" s="2" customFormat="1" ht="10.25" customHeight="1">
      <c r="A12" s="6"/>
      <c r="B12" s="34"/>
      <c r="C12" s="35"/>
      <c r="D12" s="35"/>
      <c r="E12" s="35"/>
      <c r="F12" s="35"/>
      <c r="G12" s="35"/>
      <c r="H12" s="35"/>
      <c r="I12" s="36"/>
    </row>
    <row r="13" spans="1:10" ht="30" customHeight="1">
      <c r="A13" s="6"/>
      <c r="B13" s="241" t="s">
        <v>8</v>
      </c>
      <c r="C13" s="242"/>
      <c r="D13" s="242"/>
      <c r="E13" s="242"/>
      <c r="F13" s="242"/>
      <c r="G13" s="242"/>
      <c r="H13" s="242"/>
      <c r="I13" s="243"/>
    </row>
    <row r="14" spans="1:10" ht="26.75" customHeight="1">
      <c r="A14" s="6"/>
      <c r="B14" s="244" t="s">
        <v>9</v>
      </c>
      <c r="C14" s="244" t="s">
        <v>10</v>
      </c>
      <c r="D14" s="244" t="s">
        <v>11</v>
      </c>
      <c r="E14" s="244" t="s">
        <v>12</v>
      </c>
      <c r="F14" s="244" t="s">
        <v>13</v>
      </c>
      <c r="G14" s="244" t="s">
        <v>14</v>
      </c>
      <c r="H14" s="245" t="s">
        <v>15</v>
      </c>
      <c r="I14" s="246"/>
    </row>
    <row r="15" spans="1:10" ht="20" customHeight="1">
      <c r="A15" s="6"/>
      <c r="B15" s="244"/>
      <c r="C15" s="244"/>
      <c r="D15" s="244"/>
      <c r="E15" s="244"/>
      <c r="F15" s="244"/>
      <c r="G15" s="244"/>
      <c r="H15" s="24" t="s">
        <v>16</v>
      </c>
      <c r="I15" s="37" t="s">
        <v>17</v>
      </c>
    </row>
    <row r="16" spans="1:10" ht="34">
      <c r="A16" s="6"/>
      <c r="B16" s="39" t="s">
        <v>18</v>
      </c>
      <c r="C16" s="40" t="s">
        <v>19</v>
      </c>
      <c r="D16" s="41">
        <v>2025</v>
      </c>
      <c r="E16" s="42" t="s">
        <v>20</v>
      </c>
      <c r="F16" s="43" t="s">
        <v>21</v>
      </c>
      <c r="G16" s="43" t="s">
        <v>22</v>
      </c>
      <c r="H16" s="44" t="s">
        <v>23</v>
      </c>
      <c r="I16" s="44"/>
    </row>
    <row r="17" spans="1:10" ht="51">
      <c r="A17" s="6"/>
      <c r="B17" s="39" t="s">
        <v>24</v>
      </c>
      <c r="C17" s="45" t="s">
        <v>25</v>
      </c>
      <c r="D17" s="41">
        <v>2024</v>
      </c>
      <c r="E17" s="42" t="s">
        <v>20</v>
      </c>
      <c r="F17" s="43" t="s">
        <v>26</v>
      </c>
      <c r="G17" s="43" t="s">
        <v>27</v>
      </c>
      <c r="H17" s="44" t="s">
        <v>23</v>
      </c>
      <c r="I17" s="44"/>
      <c r="J17" s="30"/>
    </row>
    <row r="18" spans="1:10" ht="60" customHeight="1">
      <c r="A18" s="6"/>
      <c r="B18" s="39" t="s">
        <v>28</v>
      </c>
      <c r="C18" s="45" t="s">
        <v>29</v>
      </c>
      <c r="D18" s="41">
        <v>2024</v>
      </c>
      <c r="E18" s="42" t="s">
        <v>20</v>
      </c>
      <c r="F18" s="43" t="s">
        <v>30</v>
      </c>
      <c r="G18" s="43" t="s">
        <v>31</v>
      </c>
      <c r="H18" s="44" t="s">
        <v>23</v>
      </c>
      <c r="I18" s="44" t="s">
        <v>23</v>
      </c>
      <c r="J18" s="30"/>
    </row>
    <row r="19" spans="1:10" ht="45" customHeight="1">
      <c r="A19" s="6"/>
      <c r="B19" s="39" t="s">
        <v>32</v>
      </c>
      <c r="C19" s="45" t="s">
        <v>33</v>
      </c>
      <c r="D19" s="41">
        <v>2024</v>
      </c>
      <c r="E19" s="42" t="s">
        <v>20</v>
      </c>
      <c r="F19" s="43" t="s">
        <v>30</v>
      </c>
      <c r="G19" s="43" t="s">
        <v>31</v>
      </c>
      <c r="H19" s="44" t="s">
        <v>23</v>
      </c>
      <c r="I19" s="44"/>
      <c r="J19" s="30"/>
    </row>
    <row r="20" spans="1:10" ht="46.5" customHeight="1">
      <c r="A20" s="6"/>
      <c r="B20" s="39" t="s">
        <v>34</v>
      </c>
      <c r="C20" s="45" t="s">
        <v>35</v>
      </c>
      <c r="D20" s="41">
        <v>2024</v>
      </c>
      <c r="E20" s="42" t="s">
        <v>20</v>
      </c>
      <c r="F20" s="43" t="s">
        <v>36</v>
      </c>
      <c r="G20" s="43" t="s">
        <v>37</v>
      </c>
      <c r="H20" s="44" t="s">
        <v>23</v>
      </c>
      <c r="I20" s="44"/>
    </row>
    <row r="21" spans="1:10" ht="51">
      <c r="A21" s="6"/>
      <c r="B21" s="39" t="s">
        <v>38</v>
      </c>
      <c r="C21" s="46" t="s">
        <v>39</v>
      </c>
      <c r="D21" s="41">
        <v>2024</v>
      </c>
      <c r="E21" s="42" t="s">
        <v>40</v>
      </c>
      <c r="F21" s="43" t="s">
        <v>26</v>
      </c>
      <c r="G21" s="43" t="s">
        <v>41</v>
      </c>
      <c r="H21" s="44"/>
      <c r="I21" s="44" t="s">
        <v>23</v>
      </c>
    </row>
    <row r="22" spans="1:10" ht="30.75" customHeight="1">
      <c r="A22" s="6"/>
      <c r="B22" s="39" t="s">
        <v>42</v>
      </c>
      <c r="C22" s="45" t="s">
        <v>43</v>
      </c>
      <c r="D22" s="41">
        <v>2026</v>
      </c>
      <c r="E22" s="42" t="s">
        <v>44</v>
      </c>
      <c r="F22" s="43" t="s">
        <v>21</v>
      </c>
      <c r="G22" s="43" t="s">
        <v>45</v>
      </c>
      <c r="H22" s="44" t="s">
        <v>23</v>
      </c>
      <c r="I22" s="44"/>
    </row>
    <row r="23" spans="1:10" ht="47.25" customHeight="1">
      <c r="A23" s="6"/>
      <c r="B23" s="39" t="s">
        <v>46</v>
      </c>
      <c r="C23" s="45" t="s">
        <v>47</v>
      </c>
      <c r="D23" s="41">
        <v>2024</v>
      </c>
      <c r="E23" s="42" t="s">
        <v>20</v>
      </c>
      <c r="F23" s="43" t="s">
        <v>26</v>
      </c>
      <c r="G23" s="43" t="s">
        <v>48</v>
      </c>
      <c r="H23" s="44" t="s">
        <v>23</v>
      </c>
      <c r="I23" s="44"/>
    </row>
    <row r="24" spans="1:10" ht="45" customHeight="1">
      <c r="A24" s="6"/>
      <c r="B24" s="39" t="s">
        <v>49</v>
      </c>
      <c r="C24" s="47" t="s">
        <v>50</v>
      </c>
      <c r="D24" s="41">
        <v>2024</v>
      </c>
      <c r="E24" s="42" t="s">
        <v>20</v>
      </c>
      <c r="F24" s="43" t="s">
        <v>26</v>
      </c>
      <c r="G24" s="43" t="s">
        <v>41</v>
      </c>
      <c r="H24" s="44" t="s">
        <v>23</v>
      </c>
      <c r="I24" s="44"/>
    </row>
    <row r="25" spans="1:10" ht="51">
      <c r="A25" s="6"/>
      <c r="B25" s="39" t="s">
        <v>51</v>
      </c>
      <c r="C25" s="46" t="s">
        <v>52</v>
      </c>
      <c r="D25" s="41">
        <v>2026</v>
      </c>
      <c r="E25" s="42" t="s">
        <v>40</v>
      </c>
      <c r="F25" s="43" t="s">
        <v>53</v>
      </c>
      <c r="G25" s="43" t="s">
        <v>54</v>
      </c>
      <c r="H25" s="44" t="s">
        <v>23</v>
      </c>
      <c r="I25" s="44"/>
    </row>
    <row r="26" spans="1:10" ht="33" customHeight="1">
      <c r="A26" s="6"/>
      <c r="B26" s="39" t="s">
        <v>55</v>
      </c>
      <c r="C26" s="45" t="s">
        <v>56</v>
      </c>
      <c r="D26" s="41">
        <v>2027</v>
      </c>
      <c r="E26" s="42" t="s">
        <v>57</v>
      </c>
      <c r="F26" s="43" t="s">
        <v>21</v>
      </c>
      <c r="G26" s="43" t="s">
        <v>45</v>
      </c>
      <c r="H26" s="44" t="s">
        <v>23</v>
      </c>
      <c r="I26" s="44" t="s">
        <v>23</v>
      </c>
    </row>
    <row r="27" spans="1:10" ht="34">
      <c r="A27" s="6"/>
      <c r="B27" s="39" t="s">
        <v>58</v>
      </c>
      <c r="C27" s="45" t="s">
        <v>59</v>
      </c>
      <c r="D27" s="41">
        <v>2026</v>
      </c>
      <c r="E27" s="42" t="s">
        <v>44</v>
      </c>
      <c r="F27" s="43" t="s">
        <v>26</v>
      </c>
      <c r="G27" s="43" t="s">
        <v>60</v>
      </c>
      <c r="H27" s="44"/>
      <c r="I27" s="44" t="s">
        <v>23</v>
      </c>
    </row>
    <row r="28" spans="1:10" ht="33.75" customHeight="1">
      <c r="A28" s="6"/>
      <c r="B28" s="39" t="s">
        <v>61</v>
      </c>
      <c r="C28" s="45" t="s">
        <v>62</v>
      </c>
      <c r="D28" s="41">
        <v>2026</v>
      </c>
      <c r="E28" s="42" t="s">
        <v>44</v>
      </c>
      <c r="F28" s="43" t="s">
        <v>26</v>
      </c>
      <c r="G28" s="43" t="s">
        <v>60</v>
      </c>
      <c r="H28" s="44"/>
      <c r="I28" s="44" t="s">
        <v>23</v>
      </c>
    </row>
    <row r="29" spans="1:10" ht="28">
      <c r="A29" s="6"/>
      <c r="B29" s="39" t="s">
        <v>63</v>
      </c>
      <c r="C29" s="45" t="s">
        <v>64</v>
      </c>
      <c r="D29" s="41">
        <v>2024</v>
      </c>
      <c r="E29" s="42" t="s">
        <v>20</v>
      </c>
      <c r="F29" s="43" t="s">
        <v>26</v>
      </c>
      <c r="G29" s="43" t="s">
        <v>41</v>
      </c>
      <c r="H29" s="44" t="s">
        <v>23</v>
      </c>
      <c r="I29" s="44" t="s">
        <v>23</v>
      </c>
    </row>
    <row r="30" spans="1:10" ht="31.5" customHeight="1">
      <c r="A30" s="6"/>
      <c r="B30" s="39" t="s">
        <v>65</v>
      </c>
      <c r="C30" s="45" t="s">
        <v>66</v>
      </c>
      <c r="D30" s="41">
        <v>2024</v>
      </c>
      <c r="E30" s="42" t="s">
        <v>20</v>
      </c>
      <c r="F30" s="43" t="s">
        <v>26</v>
      </c>
      <c r="G30" s="43" t="s">
        <v>41</v>
      </c>
      <c r="H30" s="44" t="s">
        <v>23</v>
      </c>
      <c r="I30" s="44" t="s">
        <v>23</v>
      </c>
    </row>
    <row r="31" spans="1:10" ht="34">
      <c r="A31" s="6"/>
      <c r="B31" s="39" t="s">
        <v>67</v>
      </c>
      <c r="C31" s="45" t="s">
        <v>263</v>
      </c>
      <c r="D31" s="41">
        <v>2026</v>
      </c>
      <c r="E31" s="42" t="s">
        <v>44</v>
      </c>
      <c r="F31" s="43" t="s">
        <v>21</v>
      </c>
      <c r="G31" s="43" t="s">
        <v>45</v>
      </c>
      <c r="H31" s="44"/>
      <c r="I31" s="44" t="s">
        <v>23</v>
      </c>
    </row>
    <row r="32" spans="1:10" ht="18">
      <c r="A32" s="6"/>
      <c r="B32" s="39" t="s">
        <v>68</v>
      </c>
      <c r="C32" s="45"/>
      <c r="D32" s="41"/>
      <c r="E32" s="42"/>
      <c r="F32" s="43"/>
      <c r="G32" s="43"/>
      <c r="H32" s="44"/>
      <c r="I32" s="44"/>
    </row>
    <row r="33" spans="1:9" ht="18">
      <c r="A33" s="6"/>
      <c r="B33" s="39" t="s">
        <v>69</v>
      </c>
      <c r="C33" s="45"/>
      <c r="D33" s="41"/>
      <c r="E33" s="42"/>
      <c r="F33" s="43"/>
      <c r="G33" s="43"/>
      <c r="H33" s="44"/>
      <c r="I33" s="44"/>
    </row>
    <row r="34" spans="1:9" s="2" customFormat="1" ht="10.25" customHeight="1">
      <c r="A34" s="6"/>
      <c r="B34" s="48"/>
      <c r="C34" s="49"/>
      <c r="D34" s="50"/>
      <c r="E34" s="50"/>
      <c r="F34" s="49"/>
      <c r="G34" s="51"/>
      <c r="H34" s="52"/>
      <c r="I34" s="52"/>
    </row>
    <row r="35" spans="1:9" ht="30" customHeight="1">
      <c r="A35" s="6"/>
      <c r="B35" s="247" t="s">
        <v>70</v>
      </c>
      <c r="C35" s="248"/>
      <c r="D35" s="248"/>
      <c r="E35" s="248"/>
      <c r="F35" s="248"/>
      <c r="G35" s="248"/>
      <c r="H35" s="248"/>
      <c r="I35" s="249"/>
    </row>
    <row r="36" spans="1:9" ht="26.75" customHeight="1">
      <c r="A36" s="6"/>
      <c r="B36" s="244" t="s">
        <v>9</v>
      </c>
      <c r="C36" s="244" t="s">
        <v>10</v>
      </c>
      <c r="D36" s="244" t="s">
        <v>11</v>
      </c>
      <c r="E36" s="244" t="s">
        <v>12</v>
      </c>
      <c r="F36" s="244" t="s">
        <v>13</v>
      </c>
      <c r="G36" s="244" t="s">
        <v>14</v>
      </c>
      <c r="H36" s="245" t="s">
        <v>15</v>
      </c>
      <c r="I36" s="246"/>
    </row>
    <row r="37" spans="1:9" ht="19.25" customHeight="1">
      <c r="A37" s="6"/>
      <c r="B37" s="244"/>
      <c r="C37" s="250"/>
      <c r="D37" s="244"/>
      <c r="E37" s="244"/>
      <c r="F37" s="244"/>
      <c r="G37" s="244"/>
      <c r="H37" s="37" t="s">
        <v>16</v>
      </c>
      <c r="I37" s="38" t="s">
        <v>17</v>
      </c>
    </row>
    <row r="38" spans="1:9" ht="34">
      <c r="A38" s="6"/>
      <c r="B38" s="53" t="s">
        <v>71</v>
      </c>
      <c r="C38" s="54" t="s">
        <v>72</v>
      </c>
      <c r="D38" s="55">
        <v>2026</v>
      </c>
      <c r="E38" s="42" t="s">
        <v>73</v>
      </c>
      <c r="F38" s="56" t="s">
        <v>26</v>
      </c>
      <c r="G38" s="43" t="s">
        <v>41</v>
      </c>
      <c r="H38" s="44"/>
      <c r="I38" s="44" t="s">
        <v>23</v>
      </c>
    </row>
    <row r="39" spans="1:9" ht="34">
      <c r="A39" s="6"/>
      <c r="B39" s="57" t="s">
        <v>74</v>
      </c>
      <c r="C39" s="58" t="s">
        <v>75</v>
      </c>
      <c r="D39" s="41">
        <v>2026</v>
      </c>
      <c r="E39" s="42" t="s">
        <v>44</v>
      </c>
      <c r="F39" s="56" t="s">
        <v>21</v>
      </c>
      <c r="G39" s="56" t="s">
        <v>45</v>
      </c>
      <c r="H39" s="44" t="s">
        <v>23</v>
      </c>
      <c r="I39" s="44" t="s">
        <v>23</v>
      </c>
    </row>
    <row r="40" spans="1:9" ht="61.5" customHeight="1">
      <c r="A40" s="6"/>
      <c r="B40" s="57" t="s">
        <v>76</v>
      </c>
      <c r="C40" s="45" t="s">
        <v>77</v>
      </c>
      <c r="D40" s="41">
        <v>2027</v>
      </c>
      <c r="E40" s="42" t="s">
        <v>57</v>
      </c>
      <c r="F40" s="56" t="s">
        <v>78</v>
      </c>
      <c r="G40" s="56" t="s">
        <v>79</v>
      </c>
      <c r="H40" s="44"/>
      <c r="I40" s="44" t="s">
        <v>23</v>
      </c>
    </row>
    <row r="41" spans="1:9" ht="51">
      <c r="A41" s="6"/>
      <c r="B41" s="57" t="s">
        <v>80</v>
      </c>
      <c r="C41" s="59" t="s">
        <v>81</v>
      </c>
      <c r="D41" s="41">
        <v>2024</v>
      </c>
      <c r="E41" s="42" t="s">
        <v>20</v>
      </c>
      <c r="F41" s="56" t="s">
        <v>30</v>
      </c>
      <c r="G41" s="56" t="s">
        <v>82</v>
      </c>
      <c r="H41" s="44" t="s">
        <v>23</v>
      </c>
      <c r="I41" s="44" t="s">
        <v>23</v>
      </c>
    </row>
    <row r="42" spans="1:9" ht="36" customHeight="1">
      <c r="A42" s="6"/>
      <c r="B42" s="53" t="s">
        <v>83</v>
      </c>
      <c r="C42" s="60" t="s">
        <v>84</v>
      </c>
      <c r="D42" s="55">
        <v>2027</v>
      </c>
      <c r="E42" s="42" t="s">
        <v>57</v>
      </c>
      <c r="F42" s="56" t="s">
        <v>21</v>
      </c>
      <c r="G42" s="56" t="s">
        <v>45</v>
      </c>
      <c r="H42" s="44" t="s">
        <v>23</v>
      </c>
      <c r="I42" s="44" t="s">
        <v>23</v>
      </c>
    </row>
    <row r="43" spans="1:9" ht="34">
      <c r="A43" s="6"/>
      <c r="B43" s="53" t="s">
        <v>85</v>
      </c>
      <c r="C43" s="54" t="s">
        <v>86</v>
      </c>
      <c r="D43" s="55">
        <v>2028</v>
      </c>
      <c r="E43" s="42" t="s">
        <v>57</v>
      </c>
      <c r="F43" s="56" t="s">
        <v>21</v>
      </c>
      <c r="G43" s="56" t="s">
        <v>45</v>
      </c>
      <c r="H43" s="44" t="s">
        <v>23</v>
      </c>
      <c r="I43" s="44" t="s">
        <v>23</v>
      </c>
    </row>
    <row r="44" spans="1:9" ht="28">
      <c r="A44" s="6"/>
      <c r="B44" s="57" t="s">
        <v>87</v>
      </c>
      <c r="C44" s="61" t="s">
        <v>88</v>
      </c>
      <c r="D44" s="41">
        <v>2026</v>
      </c>
      <c r="E44" s="42" t="s">
        <v>44</v>
      </c>
      <c r="F44" s="56" t="s">
        <v>21</v>
      </c>
      <c r="G44" s="56" t="s">
        <v>45</v>
      </c>
      <c r="H44" s="44" t="s">
        <v>23</v>
      </c>
      <c r="I44" s="44" t="s">
        <v>23</v>
      </c>
    </row>
    <row r="45" spans="1:9" ht="18">
      <c r="A45" s="6"/>
      <c r="B45" s="57" t="s">
        <v>89</v>
      </c>
      <c r="C45" s="45"/>
      <c r="D45" s="41"/>
      <c r="E45" s="42"/>
      <c r="F45" s="56"/>
      <c r="G45" s="56"/>
      <c r="H45" s="44"/>
      <c r="I45" s="44"/>
    </row>
    <row r="46" spans="1:9" ht="18">
      <c r="A46" s="6"/>
      <c r="B46" s="57" t="s">
        <v>90</v>
      </c>
      <c r="C46" s="45"/>
      <c r="D46" s="41"/>
      <c r="E46" s="42"/>
      <c r="F46" s="56"/>
      <c r="G46" s="56"/>
      <c r="H46" s="44"/>
      <c r="I46" s="44"/>
    </row>
    <row r="47" spans="1:9" ht="18">
      <c r="A47" s="6"/>
      <c r="B47" s="57" t="s">
        <v>91</v>
      </c>
      <c r="C47" s="45"/>
      <c r="D47" s="41"/>
      <c r="E47" s="42"/>
      <c r="F47" s="56"/>
      <c r="G47" s="56"/>
      <c r="H47" s="44"/>
      <c r="I47" s="44"/>
    </row>
    <row r="48" spans="1:9" ht="18">
      <c r="A48" s="6"/>
      <c r="B48" s="57" t="s">
        <v>92</v>
      </c>
      <c r="C48" s="45"/>
      <c r="D48" s="41"/>
      <c r="E48" s="42"/>
      <c r="F48" s="56"/>
      <c r="G48" s="56"/>
      <c r="H48" s="44"/>
      <c r="I48" s="44"/>
    </row>
    <row r="49" spans="1:9" ht="18">
      <c r="A49" s="6"/>
      <c r="B49" s="62" t="s">
        <v>93</v>
      </c>
      <c r="C49" s="45"/>
      <c r="D49" s="41"/>
      <c r="E49" s="42"/>
      <c r="F49" s="43"/>
      <c r="G49" s="43"/>
      <c r="H49" s="44"/>
      <c r="I49" s="44"/>
    </row>
    <row r="50" spans="1:9" s="2" customFormat="1" ht="10.25" customHeight="1">
      <c r="A50" s="6"/>
      <c r="B50" s="63"/>
      <c r="C50" s="50"/>
      <c r="D50" s="50"/>
      <c r="E50" s="50"/>
      <c r="F50" s="50"/>
      <c r="G50" s="50"/>
      <c r="H50" s="49"/>
      <c r="I50" s="49"/>
    </row>
    <row r="51" spans="1:9" ht="30" customHeight="1">
      <c r="A51" s="6"/>
      <c r="B51" s="251" t="s">
        <v>94</v>
      </c>
      <c r="C51" s="252"/>
      <c r="D51" s="252"/>
      <c r="E51" s="252"/>
      <c r="F51" s="252"/>
      <c r="G51" s="252"/>
      <c r="H51" s="252"/>
      <c r="I51" s="253"/>
    </row>
    <row r="52" spans="1:9" ht="27" customHeight="1">
      <c r="A52" s="6"/>
      <c r="B52" s="254" t="s">
        <v>9</v>
      </c>
      <c r="C52" s="244" t="s">
        <v>10</v>
      </c>
      <c r="D52" s="244" t="s">
        <v>11</v>
      </c>
      <c r="E52" s="244" t="s">
        <v>12</v>
      </c>
      <c r="F52" s="244" t="s">
        <v>13</v>
      </c>
      <c r="G52" s="244" t="s">
        <v>14</v>
      </c>
      <c r="H52" s="245" t="s">
        <v>15</v>
      </c>
      <c r="I52" s="246"/>
    </row>
    <row r="53" spans="1:9" ht="20" customHeight="1">
      <c r="A53" s="6"/>
      <c r="B53" s="254"/>
      <c r="C53" s="244"/>
      <c r="D53" s="244"/>
      <c r="E53" s="244"/>
      <c r="F53" s="244"/>
      <c r="G53" s="244"/>
      <c r="H53" s="37" t="s">
        <v>16</v>
      </c>
      <c r="I53" s="37" t="s">
        <v>17</v>
      </c>
    </row>
    <row r="54" spans="1:9" ht="34">
      <c r="A54" s="6"/>
      <c r="B54" s="64" t="s">
        <v>95</v>
      </c>
      <c r="C54" s="45" t="s">
        <v>96</v>
      </c>
      <c r="D54" s="41">
        <v>2024</v>
      </c>
      <c r="E54" s="42" t="s">
        <v>20</v>
      </c>
      <c r="F54" s="56" t="s">
        <v>97</v>
      </c>
      <c r="G54" s="56" t="s">
        <v>97</v>
      </c>
      <c r="H54" s="44"/>
      <c r="I54" s="44" t="s">
        <v>23</v>
      </c>
    </row>
    <row r="55" spans="1:9" ht="34">
      <c r="A55" s="6"/>
      <c r="B55" s="64" t="s">
        <v>98</v>
      </c>
      <c r="C55" s="45" t="s">
        <v>99</v>
      </c>
      <c r="D55" s="41">
        <v>2024</v>
      </c>
      <c r="E55" s="42" t="s">
        <v>20</v>
      </c>
      <c r="F55" s="56" t="s">
        <v>100</v>
      </c>
      <c r="G55" s="56" t="s">
        <v>101</v>
      </c>
      <c r="H55" s="44" t="s">
        <v>23</v>
      </c>
      <c r="I55" s="44"/>
    </row>
    <row r="56" spans="1:9" ht="51">
      <c r="A56" s="6"/>
      <c r="B56" s="64" t="s">
        <v>102</v>
      </c>
      <c r="C56" s="59" t="s">
        <v>103</v>
      </c>
      <c r="D56" s="41">
        <v>2027</v>
      </c>
      <c r="E56" s="42" t="s">
        <v>57</v>
      </c>
      <c r="F56" s="56" t="s">
        <v>45</v>
      </c>
      <c r="G56" s="56" t="s">
        <v>104</v>
      </c>
      <c r="H56" s="44"/>
      <c r="I56" s="44" t="s">
        <v>23</v>
      </c>
    </row>
    <row r="57" spans="1:9" ht="34">
      <c r="A57" s="6"/>
      <c r="B57" s="64" t="s">
        <v>105</v>
      </c>
      <c r="C57" s="59" t="s">
        <v>106</v>
      </c>
      <c r="D57" s="41">
        <v>2026</v>
      </c>
      <c r="E57" s="42" t="s">
        <v>44</v>
      </c>
      <c r="F57" s="56" t="s">
        <v>21</v>
      </c>
      <c r="G57" s="56" t="s">
        <v>107</v>
      </c>
      <c r="H57" s="44"/>
      <c r="I57" s="44" t="s">
        <v>23</v>
      </c>
    </row>
    <row r="58" spans="1:9" ht="29.25" customHeight="1">
      <c r="A58" s="6"/>
      <c r="B58" s="65" t="s">
        <v>108</v>
      </c>
      <c r="C58" s="54" t="s">
        <v>109</v>
      </c>
      <c r="D58" s="55">
        <v>2027</v>
      </c>
      <c r="E58" s="42" t="s">
        <v>57</v>
      </c>
      <c r="F58" s="56" t="s">
        <v>21</v>
      </c>
      <c r="G58" s="56" t="s">
        <v>45</v>
      </c>
      <c r="H58" s="44" t="s">
        <v>23</v>
      </c>
      <c r="I58" s="44" t="s">
        <v>23</v>
      </c>
    </row>
    <row r="59" spans="1:9" ht="34">
      <c r="A59" s="6"/>
      <c r="B59" s="64" t="s">
        <v>110</v>
      </c>
      <c r="C59" s="66" t="s">
        <v>111</v>
      </c>
      <c r="D59" s="41">
        <v>2030</v>
      </c>
      <c r="E59" s="42" t="s">
        <v>57</v>
      </c>
      <c r="F59" s="56" t="s">
        <v>26</v>
      </c>
      <c r="G59" s="56" t="s">
        <v>112</v>
      </c>
      <c r="H59" s="44"/>
      <c r="I59" s="44" t="s">
        <v>23</v>
      </c>
    </row>
    <row r="60" spans="1:9" ht="18">
      <c r="A60" s="6"/>
      <c r="B60" s="64" t="s">
        <v>113</v>
      </c>
      <c r="C60" s="59"/>
      <c r="D60" s="41"/>
      <c r="E60" s="42"/>
      <c r="F60" s="56"/>
      <c r="G60" s="56"/>
      <c r="H60" s="44"/>
      <c r="I60" s="44"/>
    </row>
    <row r="61" spans="1:9" ht="18">
      <c r="A61" s="6"/>
      <c r="B61" s="64" t="s">
        <v>114</v>
      </c>
      <c r="C61" s="67"/>
      <c r="D61" s="41"/>
      <c r="E61" s="42"/>
      <c r="F61" s="56"/>
      <c r="G61" s="56"/>
      <c r="H61" s="44"/>
      <c r="I61" s="44"/>
    </row>
    <row r="62" spans="1:9" ht="18">
      <c r="A62" s="6"/>
      <c r="B62" s="68" t="s">
        <v>115</v>
      </c>
      <c r="C62" s="69"/>
      <c r="D62" s="41"/>
      <c r="E62" s="42"/>
      <c r="F62" s="43"/>
      <c r="G62" s="43"/>
      <c r="H62" s="44"/>
      <c r="I62" s="44"/>
    </row>
    <row r="63" spans="1:9" ht="18">
      <c r="A63" s="6"/>
      <c r="B63" s="64" t="s">
        <v>116</v>
      </c>
      <c r="C63" s="67"/>
      <c r="D63" s="41"/>
      <c r="E63" s="42"/>
      <c r="F63" s="56"/>
      <c r="G63" s="56"/>
      <c r="H63" s="44"/>
      <c r="I63" s="44"/>
    </row>
    <row r="64" spans="1:9" ht="18">
      <c r="A64" s="6"/>
      <c r="B64" s="64" t="s">
        <v>117</v>
      </c>
      <c r="C64" s="67"/>
      <c r="D64" s="41"/>
      <c r="E64" s="42"/>
      <c r="F64" s="56"/>
      <c r="G64" s="56"/>
      <c r="H64" s="44"/>
      <c r="I64" s="44"/>
    </row>
    <row r="65" spans="1:9" ht="18">
      <c r="A65" s="6"/>
      <c r="B65" s="68" t="s">
        <v>118</v>
      </c>
      <c r="C65" s="69"/>
      <c r="D65" s="41"/>
      <c r="E65" s="42"/>
      <c r="F65" s="43"/>
      <c r="G65" s="43"/>
      <c r="H65" s="44"/>
      <c r="I65" s="44"/>
    </row>
    <row r="66" spans="1:9" s="2" customFormat="1" ht="10.25" customHeight="1">
      <c r="A66" s="6"/>
      <c r="B66" s="63"/>
      <c r="C66" s="70"/>
      <c r="D66" s="71"/>
      <c r="E66" s="71"/>
      <c r="F66" s="71"/>
      <c r="G66" s="71"/>
      <c r="H66" s="72"/>
      <c r="I66" s="73"/>
    </row>
    <row r="67" spans="1:9" ht="30" customHeight="1">
      <c r="A67" s="6"/>
      <c r="B67" s="255" t="s">
        <v>119</v>
      </c>
      <c r="C67" s="256"/>
      <c r="D67" s="256"/>
      <c r="E67" s="256"/>
      <c r="F67" s="256"/>
      <c r="G67" s="256"/>
      <c r="H67" s="256"/>
      <c r="I67" s="257"/>
    </row>
    <row r="68" spans="1:9" ht="27" customHeight="1">
      <c r="A68" s="6"/>
      <c r="B68" s="258" t="s">
        <v>9</v>
      </c>
      <c r="C68" s="244" t="s">
        <v>10</v>
      </c>
      <c r="D68" s="244" t="s">
        <v>11</v>
      </c>
      <c r="E68" s="244" t="s">
        <v>12</v>
      </c>
      <c r="F68" s="244" t="s">
        <v>13</v>
      </c>
      <c r="G68" s="244" t="s">
        <v>14</v>
      </c>
      <c r="H68" s="245" t="s">
        <v>15</v>
      </c>
      <c r="I68" s="246"/>
    </row>
    <row r="69" spans="1:9" ht="20" customHeight="1">
      <c r="A69" s="6"/>
      <c r="B69" s="259"/>
      <c r="C69" s="244"/>
      <c r="D69" s="244"/>
      <c r="E69" s="244"/>
      <c r="F69" s="244"/>
      <c r="G69" s="244"/>
      <c r="H69" s="74" t="s">
        <v>16</v>
      </c>
      <c r="I69" s="74" t="s">
        <v>17</v>
      </c>
    </row>
    <row r="70" spans="1:9" ht="44" customHeight="1">
      <c r="A70" s="6"/>
      <c r="B70" s="75" t="s">
        <v>120</v>
      </c>
      <c r="C70" s="45" t="s">
        <v>121</v>
      </c>
      <c r="D70" s="41">
        <v>2024</v>
      </c>
      <c r="E70" s="42" t="s">
        <v>20</v>
      </c>
      <c r="F70" s="56" t="s">
        <v>30</v>
      </c>
      <c r="G70" s="56" t="s">
        <v>82</v>
      </c>
      <c r="H70" s="44" t="s">
        <v>23</v>
      </c>
      <c r="I70" s="44" t="s">
        <v>23</v>
      </c>
    </row>
    <row r="71" spans="1:9" ht="34">
      <c r="A71" s="6"/>
      <c r="B71" s="75" t="s">
        <v>122</v>
      </c>
      <c r="C71" s="45" t="s">
        <v>123</v>
      </c>
      <c r="D71" s="41">
        <v>2024</v>
      </c>
      <c r="E71" s="42" t="s">
        <v>20</v>
      </c>
      <c r="F71" s="56" t="s">
        <v>124</v>
      </c>
      <c r="G71" s="56" t="s">
        <v>125</v>
      </c>
      <c r="H71" s="44"/>
      <c r="I71" s="44" t="s">
        <v>23</v>
      </c>
    </row>
    <row r="72" spans="1:9" ht="34">
      <c r="A72" s="6"/>
      <c r="B72" s="75" t="s">
        <v>126</v>
      </c>
      <c r="C72" s="59" t="s">
        <v>127</v>
      </c>
      <c r="D72" s="41">
        <v>2024</v>
      </c>
      <c r="E72" s="42" t="s">
        <v>20</v>
      </c>
      <c r="F72" s="56" t="s">
        <v>128</v>
      </c>
      <c r="G72" s="56" t="s">
        <v>129</v>
      </c>
      <c r="H72" s="44"/>
      <c r="I72" s="44" t="s">
        <v>23</v>
      </c>
    </row>
    <row r="73" spans="1:9" ht="34">
      <c r="A73" s="6"/>
      <c r="B73" s="75" t="s">
        <v>130</v>
      </c>
      <c r="C73" s="59" t="s">
        <v>131</v>
      </c>
      <c r="D73" s="41">
        <v>2026</v>
      </c>
      <c r="E73" s="42" t="s">
        <v>44</v>
      </c>
      <c r="F73" s="56" t="s">
        <v>30</v>
      </c>
      <c r="G73" s="56" t="s">
        <v>82</v>
      </c>
      <c r="H73" s="44" t="s">
        <v>23</v>
      </c>
      <c r="I73" s="44"/>
    </row>
    <row r="74" spans="1:9" ht="34">
      <c r="A74" s="6"/>
      <c r="B74" s="75" t="s">
        <v>132</v>
      </c>
      <c r="C74" s="45" t="s">
        <v>133</v>
      </c>
      <c r="D74" s="41">
        <v>2024</v>
      </c>
      <c r="E74" s="42" t="s">
        <v>20</v>
      </c>
      <c r="F74" s="56" t="s">
        <v>26</v>
      </c>
      <c r="G74" s="43" t="s">
        <v>134</v>
      </c>
      <c r="H74" s="44" t="s">
        <v>23</v>
      </c>
      <c r="I74" s="44" t="s">
        <v>23</v>
      </c>
    </row>
    <row r="75" spans="1:9" ht="34">
      <c r="A75" s="6"/>
      <c r="B75" s="75" t="s">
        <v>135</v>
      </c>
      <c r="C75" s="59" t="s">
        <v>136</v>
      </c>
      <c r="D75" s="41">
        <v>2024</v>
      </c>
      <c r="E75" s="42" t="s">
        <v>40</v>
      </c>
      <c r="F75" s="56" t="s">
        <v>26</v>
      </c>
      <c r="G75" s="56" t="s">
        <v>137</v>
      </c>
      <c r="H75" s="44" t="s">
        <v>23</v>
      </c>
      <c r="I75" s="44"/>
    </row>
    <row r="76" spans="1:9" ht="51">
      <c r="A76" s="6"/>
      <c r="B76" s="75" t="s">
        <v>138</v>
      </c>
      <c r="C76" s="45" t="s">
        <v>139</v>
      </c>
      <c r="D76" s="41">
        <v>2024</v>
      </c>
      <c r="E76" s="42" t="s">
        <v>20</v>
      </c>
      <c r="F76" s="56" t="s">
        <v>26</v>
      </c>
      <c r="G76" s="56" t="s">
        <v>140</v>
      </c>
      <c r="H76" s="44" t="s">
        <v>23</v>
      </c>
      <c r="I76" s="44" t="s">
        <v>23</v>
      </c>
    </row>
    <row r="77" spans="1:9" ht="51">
      <c r="A77" s="6"/>
      <c r="B77" s="75" t="s">
        <v>141</v>
      </c>
      <c r="C77" s="76" t="s">
        <v>142</v>
      </c>
      <c r="D77" s="41">
        <v>2027</v>
      </c>
      <c r="E77" s="42" t="s">
        <v>57</v>
      </c>
      <c r="F77" s="56" t="s">
        <v>26</v>
      </c>
      <c r="G77" s="56" t="s">
        <v>41</v>
      </c>
      <c r="H77" s="44" t="s">
        <v>23</v>
      </c>
      <c r="I77" s="44" t="s">
        <v>23</v>
      </c>
    </row>
    <row r="78" spans="1:9" ht="34">
      <c r="A78" s="6"/>
      <c r="B78" s="77" t="s">
        <v>143</v>
      </c>
      <c r="C78" s="54" t="s">
        <v>144</v>
      </c>
      <c r="D78" s="55">
        <v>2024</v>
      </c>
      <c r="E78" s="42" t="s">
        <v>20</v>
      </c>
      <c r="F78" s="56" t="s">
        <v>78</v>
      </c>
      <c r="G78" s="56" t="s">
        <v>145</v>
      </c>
      <c r="H78" s="44"/>
      <c r="I78" s="44" t="s">
        <v>23</v>
      </c>
    </row>
    <row r="79" spans="1:9" ht="34">
      <c r="A79" s="6"/>
      <c r="B79" s="75" t="s">
        <v>146</v>
      </c>
      <c r="C79" s="66" t="s">
        <v>147</v>
      </c>
      <c r="D79" s="41">
        <v>2024</v>
      </c>
      <c r="E79" s="42" t="s">
        <v>20</v>
      </c>
      <c r="F79" s="56" t="s">
        <v>21</v>
      </c>
      <c r="G79" s="56" t="s">
        <v>148</v>
      </c>
      <c r="H79" s="44" t="s">
        <v>23</v>
      </c>
      <c r="I79" s="44" t="s">
        <v>23</v>
      </c>
    </row>
    <row r="80" spans="1:9" ht="34">
      <c r="A80" s="6"/>
      <c r="B80" s="75" t="s">
        <v>149</v>
      </c>
      <c r="C80" s="59" t="s">
        <v>150</v>
      </c>
      <c r="D80" s="41">
        <v>2027</v>
      </c>
      <c r="E80" s="42" t="s">
        <v>57</v>
      </c>
      <c r="F80" s="56" t="s">
        <v>21</v>
      </c>
      <c r="G80" s="56" t="s">
        <v>45</v>
      </c>
      <c r="H80" s="44" t="s">
        <v>23</v>
      </c>
      <c r="I80" s="44" t="s">
        <v>23</v>
      </c>
    </row>
    <row r="81" spans="1:9" ht="28">
      <c r="A81" s="6"/>
      <c r="B81" s="78" t="s">
        <v>151</v>
      </c>
      <c r="C81" s="59" t="s">
        <v>152</v>
      </c>
      <c r="D81" s="41">
        <v>2030</v>
      </c>
      <c r="E81" s="42" t="s">
        <v>57</v>
      </c>
      <c r="F81" s="56" t="s">
        <v>21</v>
      </c>
      <c r="G81" s="56" t="s">
        <v>45</v>
      </c>
      <c r="H81" s="44" t="s">
        <v>23</v>
      </c>
      <c r="I81" s="44" t="s">
        <v>23</v>
      </c>
    </row>
    <row r="82" spans="1:9" s="2" customFormat="1" ht="10.25" customHeight="1">
      <c r="A82" s="6"/>
      <c r="B82" s="63"/>
      <c r="C82" s="70"/>
      <c r="D82" s="71"/>
      <c r="E82" s="71"/>
      <c r="F82" s="71"/>
      <c r="G82" s="71"/>
      <c r="H82" s="72"/>
      <c r="I82" s="72"/>
    </row>
    <row r="83" spans="1:9" ht="30" customHeight="1">
      <c r="A83" s="6"/>
      <c r="B83" s="260" t="s">
        <v>153</v>
      </c>
      <c r="C83" s="261"/>
      <c r="D83" s="261"/>
      <c r="E83" s="261"/>
      <c r="F83" s="261"/>
      <c r="G83" s="261"/>
      <c r="H83" s="261"/>
      <c r="I83" s="262"/>
    </row>
    <row r="84" spans="1:9" ht="27" customHeight="1">
      <c r="A84" s="6"/>
      <c r="B84" s="244" t="s">
        <v>9</v>
      </c>
      <c r="C84" s="244" t="s">
        <v>10</v>
      </c>
      <c r="D84" s="244" t="s">
        <v>11</v>
      </c>
      <c r="E84" s="244" t="s">
        <v>12</v>
      </c>
      <c r="F84" s="244" t="s">
        <v>13</v>
      </c>
      <c r="G84" s="244" t="s">
        <v>14</v>
      </c>
      <c r="H84" s="245" t="s">
        <v>15</v>
      </c>
      <c r="I84" s="246"/>
    </row>
    <row r="85" spans="1:9" ht="20" customHeight="1">
      <c r="A85" s="6"/>
      <c r="B85" s="244"/>
      <c r="C85" s="244"/>
      <c r="D85" s="244"/>
      <c r="E85" s="244"/>
      <c r="F85" s="244"/>
      <c r="G85" s="244"/>
      <c r="H85" s="74" t="s">
        <v>16</v>
      </c>
      <c r="I85" s="74" t="s">
        <v>17</v>
      </c>
    </row>
    <row r="86" spans="1:9" ht="34">
      <c r="A86" s="6"/>
      <c r="B86" s="79" t="s">
        <v>154</v>
      </c>
      <c r="C86" s="45" t="s">
        <v>155</v>
      </c>
      <c r="D86" s="41">
        <v>2027</v>
      </c>
      <c r="E86" s="42" t="s">
        <v>57</v>
      </c>
      <c r="F86" s="56" t="s">
        <v>26</v>
      </c>
      <c r="G86" s="56" t="s">
        <v>156</v>
      </c>
      <c r="H86" s="44" t="s">
        <v>23</v>
      </c>
      <c r="I86" s="44" t="s">
        <v>23</v>
      </c>
    </row>
    <row r="87" spans="1:9" ht="34">
      <c r="A87" s="6"/>
      <c r="B87" s="79" t="s">
        <v>157</v>
      </c>
      <c r="C87" s="59" t="s">
        <v>158</v>
      </c>
      <c r="D87" s="41">
        <v>2027</v>
      </c>
      <c r="E87" s="42" t="s">
        <v>57</v>
      </c>
      <c r="F87" s="56" t="s">
        <v>26</v>
      </c>
      <c r="G87" s="56" t="s">
        <v>156</v>
      </c>
      <c r="H87" s="44" t="s">
        <v>23</v>
      </c>
      <c r="I87" s="44" t="s">
        <v>23</v>
      </c>
    </row>
    <row r="88" spans="1:9" ht="34">
      <c r="A88" s="6"/>
      <c r="B88" s="79" t="s">
        <v>159</v>
      </c>
      <c r="C88" s="59" t="s">
        <v>160</v>
      </c>
      <c r="D88" s="41">
        <v>2024</v>
      </c>
      <c r="E88" s="42" t="s">
        <v>20</v>
      </c>
      <c r="F88" s="56" t="s">
        <v>161</v>
      </c>
      <c r="G88" s="56" t="s">
        <v>162</v>
      </c>
      <c r="H88" s="44"/>
      <c r="I88" s="44" t="s">
        <v>23</v>
      </c>
    </row>
    <row r="89" spans="1:9" ht="18">
      <c r="A89" s="6"/>
      <c r="B89" s="79" t="s">
        <v>163</v>
      </c>
      <c r="C89" s="59"/>
      <c r="D89" s="41"/>
      <c r="E89" s="42"/>
      <c r="F89" s="56"/>
      <c r="G89" s="56"/>
      <c r="H89" s="44"/>
      <c r="I89" s="44"/>
    </row>
    <row r="90" spans="1:9" ht="18">
      <c r="A90" s="6"/>
      <c r="B90" s="79" t="s">
        <v>164</v>
      </c>
      <c r="C90" s="59"/>
      <c r="D90" s="41"/>
      <c r="E90" s="42"/>
      <c r="F90" s="56"/>
      <c r="G90" s="56"/>
      <c r="H90" s="44"/>
      <c r="I90" s="44"/>
    </row>
    <row r="91" spans="1:9" ht="18">
      <c r="A91" s="6"/>
      <c r="B91" s="79" t="s">
        <v>165</v>
      </c>
      <c r="C91" s="59"/>
      <c r="D91" s="41"/>
      <c r="E91" s="42"/>
      <c r="F91" s="56"/>
      <c r="G91" s="56"/>
      <c r="H91" s="44"/>
      <c r="I91" s="44"/>
    </row>
    <row r="92" spans="1:9" ht="18">
      <c r="A92" s="6"/>
      <c r="B92" s="79" t="s">
        <v>166</v>
      </c>
      <c r="C92" s="59"/>
      <c r="D92" s="41"/>
      <c r="E92" s="42"/>
      <c r="F92" s="56"/>
      <c r="G92" s="56"/>
      <c r="H92" s="44"/>
      <c r="I92" s="44"/>
    </row>
    <row r="93" spans="1:9" ht="18">
      <c r="A93" s="6"/>
      <c r="B93" s="79" t="s">
        <v>167</v>
      </c>
      <c r="C93" s="59"/>
      <c r="D93" s="41"/>
      <c r="E93" s="42"/>
      <c r="F93" s="56"/>
      <c r="G93" s="56"/>
      <c r="H93" s="44"/>
      <c r="I93" s="44"/>
    </row>
    <row r="94" spans="1:9" ht="18">
      <c r="A94" s="6"/>
      <c r="B94" s="79" t="s">
        <v>168</v>
      </c>
      <c r="C94" s="59"/>
      <c r="D94" s="41"/>
      <c r="E94" s="42"/>
      <c r="F94" s="56"/>
      <c r="G94" s="56"/>
      <c r="H94" s="44"/>
      <c r="I94" s="44"/>
    </row>
    <row r="95" spans="1:9" ht="18">
      <c r="A95" s="6"/>
      <c r="B95" s="79" t="s">
        <v>169</v>
      </c>
      <c r="C95" s="59"/>
      <c r="D95" s="41"/>
      <c r="E95" s="42"/>
      <c r="F95" s="56"/>
      <c r="G95" s="56"/>
      <c r="H95" s="44"/>
      <c r="I95" s="44"/>
    </row>
    <row r="96" spans="1:9" ht="18">
      <c r="A96" s="6"/>
      <c r="B96" s="79" t="s">
        <v>170</v>
      </c>
      <c r="C96" s="59"/>
      <c r="D96" s="41"/>
      <c r="E96" s="42"/>
      <c r="F96" s="56"/>
      <c r="G96" s="56"/>
      <c r="H96" s="44"/>
      <c r="I96" s="44"/>
    </row>
    <row r="97" spans="1:9" ht="18">
      <c r="A97" s="6"/>
      <c r="B97" s="80" t="s">
        <v>171</v>
      </c>
      <c r="C97" s="45"/>
      <c r="D97" s="41"/>
      <c r="E97" s="42"/>
      <c r="F97" s="43"/>
      <c r="G97" s="43"/>
      <c r="H97" s="44"/>
      <c r="I97" s="44"/>
    </row>
    <row r="98" spans="1:9" s="2" customFormat="1" ht="10.25" customHeight="1">
      <c r="A98" s="6"/>
      <c r="B98" s="63"/>
      <c r="C98" s="70"/>
      <c r="D98" s="71"/>
      <c r="E98" s="71"/>
      <c r="F98" s="71"/>
      <c r="G98" s="71"/>
      <c r="H98" s="72"/>
      <c r="I98" s="72"/>
    </row>
    <row r="99" spans="1:9" ht="30" customHeight="1">
      <c r="A99" s="6"/>
      <c r="B99" s="263" t="s">
        <v>172</v>
      </c>
      <c r="C99" s="264"/>
      <c r="D99" s="264"/>
      <c r="E99" s="264"/>
      <c r="F99" s="264"/>
      <c r="G99" s="264"/>
      <c r="H99" s="264"/>
      <c r="I99" s="265"/>
    </row>
    <row r="100" spans="1:9" ht="26" customHeight="1">
      <c r="A100" s="6"/>
      <c r="B100" s="244" t="s">
        <v>9</v>
      </c>
      <c r="C100" s="244" t="s">
        <v>10</v>
      </c>
      <c r="D100" s="244" t="s">
        <v>11</v>
      </c>
      <c r="E100" s="244" t="s">
        <v>12</v>
      </c>
      <c r="F100" s="244" t="s">
        <v>13</v>
      </c>
      <c r="G100" s="244" t="s">
        <v>14</v>
      </c>
      <c r="H100" s="245" t="s">
        <v>15</v>
      </c>
      <c r="I100" s="246"/>
    </row>
    <row r="101" spans="1:9" ht="20" customHeight="1">
      <c r="A101" s="6"/>
      <c r="B101" s="244"/>
      <c r="C101" s="244"/>
      <c r="D101" s="244"/>
      <c r="E101" s="244"/>
      <c r="F101" s="244"/>
      <c r="G101" s="244"/>
      <c r="H101" s="74" t="s">
        <v>16</v>
      </c>
      <c r="I101" s="74" t="s">
        <v>17</v>
      </c>
    </row>
    <row r="102" spans="1:9" ht="34">
      <c r="A102" s="6"/>
      <c r="B102" s="81" t="s">
        <v>173</v>
      </c>
      <c r="C102" s="59" t="s">
        <v>174</v>
      </c>
      <c r="D102" s="41">
        <v>2024</v>
      </c>
      <c r="E102" s="42" t="s">
        <v>20</v>
      </c>
      <c r="F102" s="56" t="s">
        <v>175</v>
      </c>
      <c r="G102" s="56" t="s">
        <v>176</v>
      </c>
      <c r="H102" s="44"/>
      <c r="I102" s="44" t="s">
        <v>23</v>
      </c>
    </row>
    <row r="103" spans="1:9" ht="34">
      <c r="A103" s="6"/>
      <c r="B103" s="81" t="s">
        <v>177</v>
      </c>
      <c r="C103" s="59" t="s">
        <v>178</v>
      </c>
      <c r="D103" s="41">
        <v>2026</v>
      </c>
      <c r="E103" s="42" t="s">
        <v>20</v>
      </c>
      <c r="F103" s="56" t="s">
        <v>175</v>
      </c>
      <c r="G103" s="56" t="s">
        <v>176</v>
      </c>
      <c r="H103" s="44"/>
      <c r="I103" s="44" t="s">
        <v>23</v>
      </c>
    </row>
    <row r="104" spans="1:9" ht="34">
      <c r="A104" s="6"/>
      <c r="B104" s="81" t="s">
        <v>179</v>
      </c>
      <c r="C104" s="59" t="s">
        <v>180</v>
      </c>
      <c r="D104" s="41">
        <v>2024</v>
      </c>
      <c r="E104" s="42" t="s">
        <v>20</v>
      </c>
      <c r="F104" s="56" t="s">
        <v>181</v>
      </c>
      <c r="G104" s="56" t="s">
        <v>182</v>
      </c>
      <c r="H104" s="44" t="s">
        <v>23</v>
      </c>
      <c r="I104" s="44"/>
    </row>
    <row r="105" spans="1:9" ht="45.75" customHeight="1">
      <c r="A105" s="6"/>
      <c r="B105" s="81" t="s">
        <v>183</v>
      </c>
      <c r="C105" s="45" t="s">
        <v>184</v>
      </c>
      <c r="D105" s="41">
        <v>2024</v>
      </c>
      <c r="E105" s="42" t="s">
        <v>20</v>
      </c>
      <c r="F105" s="56" t="s">
        <v>185</v>
      </c>
      <c r="G105" s="56" t="s">
        <v>186</v>
      </c>
      <c r="H105" s="44" t="s">
        <v>23</v>
      </c>
      <c r="I105" s="44"/>
    </row>
    <row r="106" spans="1:9" ht="28">
      <c r="A106" s="6"/>
      <c r="B106" s="81" t="s">
        <v>187</v>
      </c>
      <c r="C106" s="59" t="s">
        <v>188</v>
      </c>
      <c r="D106" s="41">
        <v>2027</v>
      </c>
      <c r="E106" s="42" t="s">
        <v>57</v>
      </c>
      <c r="F106" s="56" t="s">
        <v>21</v>
      </c>
      <c r="G106" s="56" t="s">
        <v>189</v>
      </c>
      <c r="H106" s="44" t="s">
        <v>23</v>
      </c>
      <c r="I106" s="44" t="s">
        <v>23</v>
      </c>
    </row>
    <row r="107" spans="1:9" ht="18">
      <c r="A107" s="6"/>
      <c r="B107" s="81" t="s">
        <v>190</v>
      </c>
      <c r="C107" s="59"/>
      <c r="D107" s="41"/>
      <c r="E107" s="42"/>
      <c r="F107" s="56"/>
      <c r="G107" s="56"/>
      <c r="H107" s="44"/>
      <c r="I107" s="44"/>
    </row>
    <row r="108" spans="1:9" ht="18">
      <c r="A108" s="6"/>
      <c r="B108" s="81" t="s">
        <v>191</v>
      </c>
      <c r="C108" s="59"/>
      <c r="D108" s="41"/>
      <c r="E108" s="42"/>
      <c r="F108" s="56"/>
      <c r="G108" s="56"/>
      <c r="H108" s="44"/>
      <c r="I108" s="44"/>
    </row>
    <row r="109" spans="1:9" ht="18">
      <c r="A109" s="6"/>
      <c r="B109" s="81" t="s">
        <v>192</v>
      </c>
      <c r="C109" s="59"/>
      <c r="D109" s="41"/>
      <c r="E109" s="42"/>
      <c r="F109" s="56"/>
      <c r="G109" s="56"/>
      <c r="H109" s="44"/>
      <c r="I109" s="44"/>
    </row>
    <row r="110" spans="1:9" ht="18">
      <c r="A110" s="6"/>
      <c r="B110" s="81" t="s">
        <v>193</v>
      </c>
      <c r="C110" s="59"/>
      <c r="D110" s="41"/>
      <c r="E110" s="42"/>
      <c r="F110" s="56"/>
      <c r="G110" s="56"/>
      <c r="H110" s="44"/>
      <c r="I110" s="44"/>
    </row>
    <row r="111" spans="1:9" ht="18">
      <c r="A111" s="6"/>
      <c r="B111" s="81" t="s">
        <v>194</v>
      </c>
      <c r="C111" s="59"/>
      <c r="D111" s="41"/>
      <c r="E111" s="42"/>
      <c r="F111" s="56"/>
      <c r="G111" s="56"/>
      <c r="H111" s="44"/>
      <c r="I111" s="44"/>
    </row>
    <row r="112" spans="1:9" ht="18">
      <c r="A112" s="6"/>
      <c r="B112" s="81" t="s">
        <v>195</v>
      </c>
      <c r="C112" s="59"/>
      <c r="D112" s="41"/>
      <c r="E112" s="42"/>
      <c r="F112" s="56"/>
      <c r="G112" s="56"/>
      <c r="H112" s="44"/>
      <c r="I112" s="44"/>
    </row>
    <row r="113" spans="1:9" ht="18">
      <c r="A113" s="6"/>
      <c r="B113" s="82" t="s">
        <v>196</v>
      </c>
      <c r="C113" s="45"/>
      <c r="D113" s="41"/>
      <c r="E113" s="42"/>
      <c r="F113" s="43"/>
      <c r="G113" s="43"/>
      <c r="H113" s="44"/>
      <c r="I113" s="44"/>
    </row>
    <row r="114" spans="1:9" s="2" customFormat="1" ht="10.25" customHeight="1">
      <c r="A114" s="6"/>
      <c r="B114" s="63"/>
      <c r="C114" s="70"/>
      <c r="D114" s="71"/>
      <c r="E114" s="71"/>
      <c r="F114" s="71"/>
      <c r="G114" s="71"/>
      <c r="H114" s="72"/>
      <c r="I114" s="72"/>
    </row>
    <row r="115" spans="1:9" ht="30" customHeight="1">
      <c r="A115" s="6"/>
      <c r="B115" s="266" t="s">
        <v>197</v>
      </c>
      <c r="C115" s="267"/>
      <c r="D115" s="267"/>
      <c r="E115" s="267"/>
      <c r="F115" s="267"/>
      <c r="G115" s="267"/>
      <c r="H115" s="267"/>
      <c r="I115" s="268"/>
    </row>
    <row r="116" spans="1:9" ht="27" customHeight="1">
      <c r="A116" s="6"/>
      <c r="B116" s="258" t="s">
        <v>9</v>
      </c>
      <c r="C116" s="244" t="s">
        <v>10</v>
      </c>
      <c r="D116" s="244" t="s">
        <v>11</v>
      </c>
      <c r="E116" s="244" t="s">
        <v>12</v>
      </c>
      <c r="F116" s="244" t="s">
        <v>13</v>
      </c>
      <c r="G116" s="244" t="s">
        <v>14</v>
      </c>
      <c r="H116" s="245" t="s">
        <v>15</v>
      </c>
      <c r="I116" s="246"/>
    </row>
    <row r="117" spans="1:9" ht="20" customHeight="1">
      <c r="A117" s="6"/>
      <c r="B117" s="259"/>
      <c r="C117" s="244"/>
      <c r="D117" s="244"/>
      <c r="E117" s="244"/>
      <c r="F117" s="244"/>
      <c r="G117" s="244"/>
      <c r="H117" s="74" t="s">
        <v>16</v>
      </c>
      <c r="I117" s="74" t="s">
        <v>17</v>
      </c>
    </row>
    <row r="118" spans="1:9" ht="28">
      <c r="A118" s="6"/>
      <c r="B118" s="83" t="s">
        <v>198</v>
      </c>
      <c r="C118" s="59" t="s">
        <v>199</v>
      </c>
      <c r="D118" s="41">
        <v>2024</v>
      </c>
      <c r="E118" s="42" t="s">
        <v>20</v>
      </c>
      <c r="F118" s="56" t="s">
        <v>26</v>
      </c>
      <c r="G118" s="56" t="s">
        <v>200</v>
      </c>
      <c r="H118" s="44" t="s">
        <v>23</v>
      </c>
      <c r="I118" s="44" t="s">
        <v>23</v>
      </c>
    </row>
    <row r="119" spans="1:9" ht="34">
      <c r="A119" s="6"/>
      <c r="B119" s="83" t="s">
        <v>201</v>
      </c>
      <c r="C119" s="59" t="s">
        <v>202</v>
      </c>
      <c r="D119" s="41">
        <v>2024</v>
      </c>
      <c r="E119" s="42" t="s">
        <v>20</v>
      </c>
      <c r="F119" s="56" t="s">
        <v>26</v>
      </c>
      <c r="G119" s="56" t="s">
        <v>200</v>
      </c>
      <c r="H119" s="44" t="s">
        <v>23</v>
      </c>
      <c r="I119" s="44" t="s">
        <v>23</v>
      </c>
    </row>
    <row r="120" spans="1:9" ht="34">
      <c r="A120" s="6"/>
      <c r="B120" s="83" t="s">
        <v>203</v>
      </c>
      <c r="C120" s="59" t="s">
        <v>204</v>
      </c>
      <c r="D120" s="41">
        <v>2026</v>
      </c>
      <c r="E120" s="42" t="s">
        <v>73</v>
      </c>
      <c r="F120" s="56" t="s">
        <v>26</v>
      </c>
      <c r="G120" s="56" t="s">
        <v>205</v>
      </c>
      <c r="H120" s="44" t="s">
        <v>23</v>
      </c>
      <c r="I120" s="44"/>
    </row>
    <row r="121" spans="1:9" ht="34">
      <c r="A121" s="6"/>
      <c r="B121" s="83" t="s">
        <v>206</v>
      </c>
      <c r="C121" s="59" t="s">
        <v>207</v>
      </c>
      <c r="D121" s="41">
        <v>2027</v>
      </c>
      <c r="E121" s="42" t="s">
        <v>57</v>
      </c>
      <c r="F121" s="56" t="s">
        <v>26</v>
      </c>
      <c r="G121" s="56" t="s">
        <v>205</v>
      </c>
      <c r="H121" s="44" t="s">
        <v>23</v>
      </c>
      <c r="I121" s="44" t="s">
        <v>23</v>
      </c>
    </row>
    <row r="122" spans="1:9" ht="18">
      <c r="A122" s="6"/>
      <c r="B122" s="83" t="s">
        <v>208</v>
      </c>
      <c r="C122" s="59"/>
      <c r="D122" s="41"/>
      <c r="E122" s="42"/>
      <c r="F122" s="56"/>
      <c r="G122" s="56"/>
      <c r="H122" s="44"/>
      <c r="I122" s="44"/>
    </row>
    <row r="123" spans="1:9" ht="18">
      <c r="A123" s="6"/>
      <c r="B123" s="83" t="s">
        <v>209</v>
      </c>
      <c r="C123" s="59"/>
      <c r="D123" s="41"/>
      <c r="E123" s="42"/>
      <c r="F123" s="56"/>
      <c r="G123" s="56"/>
      <c r="H123" s="44"/>
      <c r="I123" s="44"/>
    </row>
    <row r="124" spans="1:9" ht="18">
      <c r="A124" s="6"/>
      <c r="B124" s="83" t="s">
        <v>210</v>
      </c>
      <c r="C124" s="59"/>
      <c r="D124" s="41"/>
      <c r="E124" s="42"/>
      <c r="F124" s="56"/>
      <c r="G124" s="56"/>
      <c r="H124" s="44"/>
      <c r="I124" s="44"/>
    </row>
    <row r="125" spans="1:9" ht="18">
      <c r="A125" s="6"/>
      <c r="B125" s="83" t="s">
        <v>211</v>
      </c>
      <c r="C125" s="59"/>
      <c r="D125" s="41"/>
      <c r="E125" s="42"/>
      <c r="F125" s="56"/>
      <c r="G125" s="56"/>
      <c r="H125" s="44"/>
      <c r="I125" s="44"/>
    </row>
    <row r="126" spans="1:9" ht="18">
      <c r="A126" s="6"/>
      <c r="B126" s="83" t="s">
        <v>212</v>
      </c>
      <c r="C126" s="59"/>
      <c r="D126" s="41"/>
      <c r="E126" s="42"/>
      <c r="F126" s="56"/>
      <c r="G126" s="56"/>
      <c r="H126" s="44"/>
      <c r="I126" s="44"/>
    </row>
    <row r="127" spans="1:9" ht="18">
      <c r="A127" s="6"/>
      <c r="B127" s="83" t="s">
        <v>213</v>
      </c>
      <c r="C127" s="59"/>
      <c r="D127" s="41"/>
      <c r="E127" s="42"/>
      <c r="F127" s="56"/>
      <c r="G127" s="56"/>
      <c r="H127" s="44"/>
      <c r="I127" s="44"/>
    </row>
    <row r="128" spans="1:9" ht="18">
      <c r="A128" s="6"/>
      <c r="B128" s="83" t="s">
        <v>214</v>
      </c>
      <c r="C128" s="59"/>
      <c r="D128" s="41"/>
      <c r="E128" s="42"/>
      <c r="F128" s="56"/>
      <c r="G128" s="56"/>
      <c r="H128" s="44"/>
      <c r="I128" s="44"/>
    </row>
    <row r="129" spans="1:9" ht="18">
      <c r="A129" s="6"/>
      <c r="B129" s="84" t="s">
        <v>215</v>
      </c>
      <c r="C129" s="45"/>
      <c r="D129" s="41"/>
      <c r="E129" s="42"/>
      <c r="F129" s="43"/>
      <c r="G129" s="43"/>
      <c r="H129" s="44"/>
      <c r="I129" s="44"/>
    </row>
    <row r="130" spans="1:9" s="85" customFormat="1" ht="15" customHeight="1">
      <c r="I130" s="86"/>
    </row>
    <row r="131" spans="1:9" s="2" customFormat="1"/>
    <row r="132" spans="1:9" s="2" customFormat="1"/>
    <row r="133" spans="1:9" s="2" customFormat="1"/>
    <row r="134" spans="1:9" s="2" customFormat="1"/>
    <row r="135" spans="1:9" s="2" customFormat="1"/>
    <row r="136" spans="1:9" s="2" customFormat="1"/>
    <row r="137" spans="1:9" s="2" customFormat="1"/>
    <row r="138" spans="1:9" s="2" customFormat="1"/>
    <row r="139" spans="1:9" s="2" customFormat="1"/>
    <row r="140" spans="1:9" s="2" customFormat="1"/>
    <row r="141" spans="1:9" s="2" customFormat="1"/>
    <row r="142" spans="1:9" s="2" customFormat="1"/>
    <row r="143" spans="1:9" s="2" customFormat="1"/>
    <row r="144" spans="1:9"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sheetData>
  <sheetProtection sheet="1" formatCells="0" formatColumns="0" formatRows="0" insertRows="0" selectLockedCells="1" sort="0"/>
  <mergeCells count="57">
    <mergeCell ref="B115:I115"/>
    <mergeCell ref="B116:B117"/>
    <mergeCell ref="C116:C117"/>
    <mergeCell ref="D116:D117"/>
    <mergeCell ref="E116:E117"/>
    <mergeCell ref="F116:F117"/>
    <mergeCell ref="G116:G117"/>
    <mergeCell ref="H116:I116"/>
    <mergeCell ref="B99:I99"/>
    <mergeCell ref="B100:B101"/>
    <mergeCell ref="C100:C101"/>
    <mergeCell ref="D100:D101"/>
    <mergeCell ref="E100:E101"/>
    <mergeCell ref="F100:F101"/>
    <mergeCell ref="G100:G101"/>
    <mergeCell ref="H100:I100"/>
    <mergeCell ref="B83:I83"/>
    <mergeCell ref="B84:B85"/>
    <mergeCell ref="C84:C85"/>
    <mergeCell ref="D84:D85"/>
    <mergeCell ref="E84:E85"/>
    <mergeCell ref="F84:F85"/>
    <mergeCell ref="G84:G85"/>
    <mergeCell ref="H84:I84"/>
    <mergeCell ref="B67:I67"/>
    <mergeCell ref="B68:B69"/>
    <mergeCell ref="C68:C69"/>
    <mergeCell ref="D68:D69"/>
    <mergeCell ref="E68:E69"/>
    <mergeCell ref="F68:F69"/>
    <mergeCell ref="G68:G69"/>
    <mergeCell ref="H68:I68"/>
    <mergeCell ref="B51:I51"/>
    <mergeCell ref="B52:B53"/>
    <mergeCell ref="C52:C53"/>
    <mergeCell ref="D52:D53"/>
    <mergeCell ref="E52:E53"/>
    <mergeCell ref="F52:F53"/>
    <mergeCell ref="G52:G53"/>
    <mergeCell ref="H52:I52"/>
    <mergeCell ref="B35:I35"/>
    <mergeCell ref="B36:B37"/>
    <mergeCell ref="C36:C37"/>
    <mergeCell ref="D36:D37"/>
    <mergeCell ref="E36:E37"/>
    <mergeCell ref="F36:F37"/>
    <mergeCell ref="G36:G37"/>
    <mergeCell ref="H36:I36"/>
    <mergeCell ref="E7:F7"/>
    <mergeCell ref="B13:I13"/>
    <mergeCell ref="B14:B15"/>
    <mergeCell ref="C14:C15"/>
    <mergeCell ref="D14:D15"/>
    <mergeCell ref="E14:E15"/>
    <mergeCell ref="F14:F15"/>
    <mergeCell ref="G14:G15"/>
    <mergeCell ref="H14:I14"/>
  </mergeCells>
  <conditionalFormatting sqref="E16 E118:E129">
    <cfRule type="containsText" dxfId="45" priority="364" operator="containsText" text="zukünftiger Termin">
      <formula>NOT(ISERROR(SEARCH("zukünftiger Termin",E16)))</formula>
    </cfRule>
  </conditionalFormatting>
  <conditionalFormatting sqref="E16:E33 E38:E49 E118:E129">
    <cfRule type="containsText" dxfId="44" priority="367" operator="containsText" text="in Umsetzung">
      <formula>NOT(ISERROR(SEARCH("in Umsetzung",E16)))</formula>
    </cfRule>
    <cfRule type="containsText" dxfId="43" priority="366" operator="containsText" text="zukünftiger Termin">
      <formula>NOT(ISERROR(SEARCH("zukünftiger Termin",E16)))</formula>
    </cfRule>
    <cfRule type="containsText" dxfId="42" priority="363" operator="containsText" text="umgesetzt">
      <formula>NOT(ISERROR(SEARCH("umgesetzt",E16)))</formula>
    </cfRule>
    <cfRule type="containsText" priority="362" operator="containsText" text="umgesetzt">
      <formula>NOT(ISERROR(SEARCH("umgesetzt",E16)))</formula>
    </cfRule>
    <cfRule type="containsText" dxfId="41" priority="361" operator="containsText" text="noch offen">
      <formula>NOT(ISERROR(SEARCH("noch offen",E16)))</formula>
    </cfRule>
    <cfRule type="containsText" dxfId="40" priority="360" operator="containsText" text="Umsetzung nicht möglich">
      <formula>NOT(ISERROR(SEARCH("Umsetzung nicht möglich",E16)))</formula>
    </cfRule>
    <cfRule type="containsText" dxfId="39" priority="359" operator="containsText" text="wird laufend umgesetzt">
      <formula>NOT(ISERROR(SEARCH("wird laufend umgesetzt",E16)))</formula>
    </cfRule>
    <cfRule type="containsText" dxfId="38" priority="358" operator="containsText" text="umgesetzt">
      <formula>NOT(ISERROR(SEARCH("umgesetzt",E16)))</formula>
    </cfRule>
  </conditionalFormatting>
  <conditionalFormatting sqref="E16:E33 E118:E129 E38:E49">
    <cfRule type="containsText" dxfId="37" priority="365" operator="containsText" text="zukünftiger Termin">
      <formula>NOT(ISERROR(SEARCH("zukünftiger Termin",E16)))</formula>
    </cfRule>
  </conditionalFormatting>
  <conditionalFormatting sqref="E38:E49 E16:E33 E118:E129">
    <cfRule type="containsText" dxfId="36" priority="357" operator="containsText" text="bisher nicht">
      <formula>NOT(ISERROR(SEARCH("bisher nicht",E16)))</formula>
    </cfRule>
  </conditionalFormatting>
  <conditionalFormatting sqref="E38:E49">
    <cfRule type="containsText" dxfId="35" priority="46" operator="containsText" text="zukünftiger Termin">
      <formula>NOT(ISERROR(SEARCH("zukünftiger Termin",E38)))</formula>
    </cfRule>
  </conditionalFormatting>
  <conditionalFormatting sqref="E54:E65 E86:E97">
    <cfRule type="containsText" dxfId="34" priority="35" operator="containsText" text="bisher nicht">
      <formula>NOT(ISERROR(SEARCH("bisher nicht",E54)))</formula>
    </cfRule>
    <cfRule type="containsText" dxfId="33" priority="36" operator="containsText" text="umgesetzt">
      <formula>NOT(ISERROR(SEARCH("umgesetzt",E54)))</formula>
    </cfRule>
    <cfRule type="containsText" dxfId="32" priority="37" operator="containsText" text="wird laufend umgesetzt">
      <formula>NOT(ISERROR(SEARCH("wird laufend umgesetzt",E54)))</formula>
    </cfRule>
    <cfRule type="containsText" dxfId="31" priority="38" operator="containsText" text="Umsetzung nicht möglich">
      <formula>NOT(ISERROR(SEARCH("Umsetzung nicht möglich",E54)))</formula>
    </cfRule>
    <cfRule type="containsText" dxfId="30" priority="39" operator="containsText" text="noch offen">
      <formula>NOT(ISERROR(SEARCH("noch offen",E54)))</formula>
    </cfRule>
    <cfRule type="containsText" priority="40" operator="containsText" text="umgesetzt">
      <formula>NOT(ISERROR(SEARCH("umgesetzt",E54)))</formula>
    </cfRule>
    <cfRule type="containsText" dxfId="29" priority="41" operator="containsText" text="umgesetzt">
      <formula>NOT(ISERROR(SEARCH("umgesetzt",E54)))</formula>
    </cfRule>
    <cfRule type="containsText" dxfId="28" priority="42" operator="containsText" text="zukünftiger Termin">
      <formula>NOT(ISERROR(SEARCH("zukünftiger Termin",E54)))</formula>
    </cfRule>
    <cfRule type="containsText" dxfId="27" priority="43" operator="containsText" text="zukünftiger Termin">
      <formula>NOT(ISERROR(SEARCH("zukünftiger Termin",E54)))</formula>
    </cfRule>
    <cfRule type="containsText" dxfId="26" priority="44" operator="containsText" text="zukünftiger Termin">
      <formula>NOT(ISERROR(SEARCH("zukünftiger Termin",E54)))</formula>
    </cfRule>
    <cfRule type="containsText" dxfId="25" priority="45" operator="containsText" text="in Umsetzung">
      <formula>NOT(ISERROR(SEARCH("in Umsetzung",E54)))</formula>
    </cfRule>
  </conditionalFormatting>
  <conditionalFormatting sqref="E70:E81">
    <cfRule type="containsText" dxfId="24" priority="25" operator="containsText" text="umgesetzt">
      <formula>NOT(ISERROR(SEARCH("umgesetzt",E70)))</formula>
    </cfRule>
    <cfRule type="containsText" dxfId="23" priority="26" operator="containsText" text="wird laufend umgesetzt">
      <formula>NOT(ISERROR(SEARCH("wird laufend umgesetzt",E70)))</formula>
    </cfRule>
    <cfRule type="containsText" dxfId="22" priority="27" operator="containsText" text="Umsetzung nicht möglich">
      <formula>NOT(ISERROR(SEARCH("Umsetzung nicht möglich",E70)))</formula>
    </cfRule>
    <cfRule type="containsText" dxfId="21" priority="28" operator="containsText" text="noch offen">
      <formula>NOT(ISERROR(SEARCH("noch offen",E70)))</formula>
    </cfRule>
    <cfRule type="containsText" priority="29" operator="containsText" text="umgesetzt">
      <formula>NOT(ISERROR(SEARCH("umgesetzt",E70)))</formula>
    </cfRule>
    <cfRule type="containsText" dxfId="20" priority="24" operator="containsText" text="bisher nicht">
      <formula>NOT(ISERROR(SEARCH("bisher nicht",E70)))</formula>
    </cfRule>
    <cfRule type="containsText" dxfId="19" priority="31" operator="containsText" text="zukünftiger Termin">
      <formula>NOT(ISERROR(SEARCH("zukünftiger Termin",E70)))</formula>
    </cfRule>
    <cfRule type="containsText" dxfId="18" priority="32" operator="containsText" text="zukünftiger Termin">
      <formula>NOT(ISERROR(SEARCH("zukünftiger Termin",E70)))</formula>
    </cfRule>
    <cfRule type="containsText" dxfId="17" priority="33" operator="containsText" text="zukünftiger Termin">
      <formula>NOT(ISERROR(SEARCH("zukünftiger Termin",E70)))</formula>
    </cfRule>
    <cfRule type="containsText" dxfId="16" priority="34" operator="containsText" text="in Umsetzung">
      <formula>NOT(ISERROR(SEARCH("in Umsetzung",E70)))</formula>
    </cfRule>
    <cfRule type="containsText" dxfId="15" priority="30" operator="containsText" text="umgesetzt">
      <formula>NOT(ISERROR(SEARCH("umgesetzt",E70)))</formula>
    </cfRule>
  </conditionalFormatting>
  <conditionalFormatting sqref="E102:E113">
    <cfRule type="containsText" dxfId="14" priority="2" operator="containsText" text="bisher nicht">
      <formula>NOT(ISERROR(SEARCH("bisher nicht",E102)))</formula>
    </cfRule>
    <cfRule type="containsText" dxfId="13" priority="12" operator="containsText" text="in Umsetzung">
      <formula>NOT(ISERROR(SEARCH("in Umsetzung",E102)))</formula>
    </cfRule>
    <cfRule type="containsText" dxfId="12" priority="11" operator="containsText" text="zukünftiger Termin">
      <formula>NOT(ISERROR(SEARCH("zukünftiger Termin",E102)))</formula>
    </cfRule>
    <cfRule type="containsText" dxfId="11" priority="10" operator="containsText" text="zukünftiger Termin">
      <formula>NOT(ISERROR(SEARCH("zukünftiger Termin",E102)))</formula>
    </cfRule>
    <cfRule type="containsText" dxfId="10" priority="9" operator="containsText" text="zukünftiger Termin">
      <formula>NOT(ISERROR(SEARCH("zukünftiger Termin",E102)))</formula>
    </cfRule>
    <cfRule type="containsText" dxfId="9" priority="8" operator="containsText" text="umgesetzt">
      <formula>NOT(ISERROR(SEARCH("umgesetzt",E102)))</formula>
    </cfRule>
    <cfRule type="containsText" priority="7" operator="containsText" text="umgesetzt">
      <formula>NOT(ISERROR(SEARCH("umgesetzt",E102)))</formula>
    </cfRule>
    <cfRule type="containsText" dxfId="8" priority="6" operator="containsText" text="noch offen">
      <formula>NOT(ISERROR(SEARCH("noch offen",E102)))</formula>
    </cfRule>
    <cfRule type="containsText" dxfId="7" priority="5" operator="containsText" text="Umsetzung nicht möglich">
      <formula>NOT(ISERROR(SEARCH("Umsetzung nicht möglich",E102)))</formula>
    </cfRule>
    <cfRule type="containsText" dxfId="6" priority="4" operator="containsText" text="wird laufend umgesetzt">
      <formula>NOT(ISERROR(SEARCH("wird laufend umgesetzt",E102)))</formula>
    </cfRule>
    <cfRule type="containsText" dxfId="5" priority="3" operator="containsText" text="umgesetzt">
      <formula>NOT(ISERROR(SEARCH("umgesetzt",E102)))</formula>
    </cfRule>
  </conditionalFormatting>
  <conditionalFormatting sqref="H16:I33 H38:I49 H54:I65 H70:I81 H86:I97 H102:I113 H118:I129">
    <cfRule type="cellIs" dxfId="4" priority="742" operator="equal">
      <formula>0</formula>
    </cfRule>
  </conditionalFormatting>
  <dataValidations xWindow="602" yWindow="761" count="4">
    <dataValidation type="date" allowBlank="1" showInputMessage="1" showErrorMessage="1" sqref="F4" xr:uid="{00530006-0059-43A1-9138-006A001F001B}">
      <formula1>39083</formula1>
      <formula2>58806</formula2>
    </dataValidation>
    <dataValidation type="list" errorStyle="warning" allowBlank="1" showInputMessage="1" showErrorMessage="1" errorTitle="Unrealistischer Wert" error="Bitte überprüfen" sqref="H38:I49 H54:I65 H70:I81 H102:I113 H118:I129 H16:I33 H86:I97" xr:uid="{006A0077-0020-4386-94B6-00A200D60020}">
      <formula1>"✅"</formula1>
    </dataValidation>
    <dataValidation type="list" allowBlank="1" showInputMessage="1" showErrorMessage="1" errorTitle="Jahreszahl eingeben" error="Bitte nur ganze Jahreszahl eingeben" sqref="D38:D49 D54:D65 D70:D81 D102:D113 D118:D129 D16:D33 D86:D97" xr:uid="{009F00A0-0032-48B1-8A1C-00F000450087}">
      <formula1>"2024,2025,2026,2027,2028,2029,2030,2031,2032,2033,2034,2035,2036,2037,2038,2039,2040,2041,2042,2043,2044,2045"</formula1>
    </dataValidation>
    <dataValidation type="list" allowBlank="1" showInputMessage="1" showErrorMessage="1" errorTitle="Nur folgende Eingaben möglich:" error="zukünftiger Termin, in Umsetzung (Anfang), in Umsetzung (Mitte), in Umsetzung (Ende), umgesetzt, bisher nicht umgesetzt, Umsetzung nicht möglich" sqref="E38:E49 E54:E65 E70:E81 E102:E113 E118:E129 E16:E33 E86:E97" xr:uid="{001E009A-004B-4203-B87F-00BA007D003B}">
      <formula1>"zukünftiger Termin, umgesetzt, wird laufend umgesetzt, in Umsetzung (Anfang), in Umsetzung (Mitte), in Umsetzung (Ende), bisher nicht umgesetzt, Umsetzung nicht möglich"</formula1>
    </dataValidation>
  </dataValidations>
  <printOptions horizontalCentered="1"/>
  <pageMargins left="0" right="0" top="0" bottom="0" header="0" footer="0.19685039370078738"/>
  <pageSetup paperSize="9" scale="79" fitToHeight="0" orientation="landscape"/>
  <rowBreaks count="5" manualBreakCount="5">
    <brk id="50" max="16383" man="1"/>
    <brk id="66" max="16383" man="1"/>
    <brk id="82" max="16383" man="1"/>
    <brk id="98" max="16383" man="1"/>
    <brk id="1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BS317"/>
  <sheetViews>
    <sheetView topLeftCell="C1" zoomScale="85" workbookViewId="0">
      <pane ySplit="3" topLeftCell="A4" activePane="bottomLeft" state="frozen"/>
      <selection activeCell="I14" sqref="I14"/>
      <selection pane="bottomLeft" activeCell="C1" sqref="C1"/>
    </sheetView>
  </sheetViews>
  <sheetFormatPr baseColWidth="10" defaultColWidth="11.5" defaultRowHeight="13"/>
  <cols>
    <col min="1" max="1" width="14.5" style="87" hidden="1" customWidth="1"/>
    <col min="2" max="2" width="3.6640625" style="88" customWidth="1"/>
    <col min="3" max="3" width="8.5" style="87" customWidth="1"/>
    <col min="4" max="4" width="3" style="87" bestFit="1" customWidth="1"/>
    <col min="5" max="5" width="15.33203125" style="87" customWidth="1"/>
    <col min="6" max="6" width="21.33203125" style="87" customWidth="1"/>
    <col min="7" max="8" width="13.5" style="87" customWidth="1"/>
    <col min="9" max="9" width="13.5" style="87" bestFit="1" customWidth="1"/>
    <col min="10" max="20" width="16.6640625" style="87" customWidth="1"/>
    <col min="21" max="28" width="16.6640625" style="89" customWidth="1"/>
    <col min="29" max="71" width="11.5" style="88"/>
    <col min="72" max="16384" width="11.5" style="87"/>
  </cols>
  <sheetData>
    <row r="1" spans="1:71" s="88" customFormat="1" ht="25.25" customHeight="1">
      <c r="A1" s="88" t="s">
        <v>216</v>
      </c>
    </row>
    <row r="2" spans="1:71" s="88" customFormat="1" ht="25.25" customHeight="1">
      <c r="A2" s="88" t="s">
        <v>217</v>
      </c>
      <c r="C2" s="90" t="s">
        <v>218</v>
      </c>
      <c r="E2" s="91"/>
      <c r="F2" s="92"/>
      <c r="G2" s="92"/>
      <c r="H2" s="93"/>
    </row>
    <row r="3" spans="1:71" s="94" customFormat="1" ht="18">
      <c r="A3" s="87" t="s">
        <v>219</v>
      </c>
      <c r="B3" s="95"/>
      <c r="C3" s="96" t="str">
        <f>Planungsübersicht!C5</f>
        <v>Gymnasium Buckhorn</v>
      </c>
      <c r="D3" s="95"/>
      <c r="E3" s="97"/>
      <c r="F3" s="98"/>
      <c r="G3" s="99">
        <v>2024</v>
      </c>
      <c r="H3" s="99">
        <v>2025</v>
      </c>
      <c r="I3" s="99">
        <v>2026</v>
      </c>
      <c r="J3" s="99">
        <v>2027</v>
      </c>
      <c r="K3" s="99">
        <v>2028</v>
      </c>
      <c r="L3" s="99">
        <v>2029</v>
      </c>
      <c r="M3" s="99">
        <v>2030</v>
      </c>
      <c r="N3" s="99">
        <v>2031</v>
      </c>
      <c r="O3" s="99">
        <v>2032</v>
      </c>
      <c r="P3" s="99">
        <v>2033</v>
      </c>
      <c r="Q3" s="99">
        <v>2034</v>
      </c>
      <c r="R3" s="99">
        <v>2035</v>
      </c>
      <c r="S3" s="99">
        <v>2036</v>
      </c>
      <c r="T3" s="99">
        <v>2037</v>
      </c>
      <c r="U3" s="99">
        <v>2038</v>
      </c>
      <c r="V3" s="99">
        <v>2039</v>
      </c>
      <c r="W3" s="99">
        <v>2040</v>
      </c>
      <c r="X3" s="99">
        <v>2041</v>
      </c>
      <c r="Y3" s="99">
        <v>2042</v>
      </c>
      <c r="Z3" s="99">
        <v>2043</v>
      </c>
      <c r="AA3" s="99">
        <v>2044</v>
      </c>
      <c r="AB3" s="99">
        <v>2045</v>
      </c>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row>
    <row r="4" spans="1:71" s="100" customFormat="1" ht="15" customHeight="1">
      <c r="A4" s="88" t="s">
        <v>220</v>
      </c>
      <c r="B4" s="95"/>
      <c r="C4" s="95"/>
      <c r="D4" s="95"/>
      <c r="E4" s="95"/>
      <c r="F4" s="101"/>
      <c r="G4" s="101"/>
      <c r="H4" s="101"/>
      <c r="I4" s="101"/>
      <c r="J4" s="101"/>
      <c r="K4" s="101"/>
      <c r="L4" s="101"/>
      <c r="M4" s="101"/>
      <c r="N4" s="101"/>
      <c r="O4" s="101"/>
      <c r="P4" s="101"/>
      <c r="Q4" s="101"/>
      <c r="R4" s="101"/>
      <c r="S4" s="101"/>
      <c r="T4" s="101"/>
      <c r="U4" s="102"/>
      <c r="V4" s="102"/>
      <c r="W4" s="102"/>
      <c r="X4" s="102"/>
      <c r="Y4" s="102"/>
      <c r="Z4" s="102"/>
      <c r="AA4" s="102"/>
      <c r="AB4" s="102"/>
    </row>
    <row r="5" spans="1:71" s="103" customFormat="1" ht="12.5" customHeight="1">
      <c r="A5" s="103" t="s">
        <v>221</v>
      </c>
      <c r="B5" s="104"/>
      <c r="C5" s="280" t="s">
        <v>222</v>
      </c>
      <c r="D5" s="288">
        <v>1</v>
      </c>
      <c r="E5" s="291"/>
      <c r="F5" s="105" t="s">
        <v>223</v>
      </c>
      <c r="G5" s="106" t="s">
        <v>217</v>
      </c>
      <c r="H5" s="106" t="s">
        <v>217</v>
      </c>
      <c r="I5" s="106"/>
      <c r="J5" s="106"/>
      <c r="K5" s="106"/>
      <c r="L5" s="106"/>
      <c r="M5" s="106"/>
      <c r="N5" s="106"/>
      <c r="O5" s="106"/>
      <c r="P5" s="106"/>
      <c r="Q5" s="106"/>
      <c r="R5" s="106"/>
      <c r="S5" s="106"/>
      <c r="T5" s="106"/>
      <c r="U5" s="106"/>
      <c r="V5" s="106"/>
      <c r="W5" s="106"/>
      <c r="X5" s="106"/>
      <c r="Y5" s="106"/>
      <c r="Z5" s="106"/>
      <c r="AA5" s="106"/>
      <c r="AB5" s="106"/>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c r="BM5" s="107"/>
      <c r="BN5" s="107"/>
      <c r="BO5" s="107"/>
      <c r="BP5" s="107"/>
      <c r="BQ5" s="107"/>
      <c r="BR5" s="107"/>
      <c r="BS5" s="107"/>
    </row>
    <row r="6" spans="1:71" ht="12.5" customHeight="1">
      <c r="A6" s="87" t="s">
        <v>224</v>
      </c>
      <c r="B6" s="108"/>
      <c r="C6" s="281"/>
      <c r="D6" s="289"/>
      <c r="E6" s="292"/>
      <c r="F6" s="110" t="s">
        <v>225</v>
      </c>
      <c r="G6" s="111" t="s">
        <v>220</v>
      </c>
      <c r="H6" s="111" t="s">
        <v>220</v>
      </c>
      <c r="I6" s="111"/>
      <c r="J6" s="111"/>
      <c r="K6" s="111"/>
      <c r="L6" s="111"/>
      <c r="M6" s="111"/>
      <c r="N6" s="111"/>
      <c r="O6" s="111"/>
      <c r="P6" s="111"/>
      <c r="Q6" s="111"/>
      <c r="R6" s="111"/>
      <c r="S6" s="111"/>
      <c r="T6" s="111"/>
      <c r="U6" s="111"/>
      <c r="V6" s="111"/>
      <c r="W6" s="111"/>
      <c r="X6" s="111"/>
      <c r="Y6" s="111"/>
      <c r="Z6" s="111"/>
      <c r="AA6" s="111"/>
      <c r="AB6" s="111"/>
    </row>
    <row r="7" spans="1:71" ht="12.75" customHeight="1">
      <c r="A7" s="87" t="s">
        <v>226</v>
      </c>
      <c r="B7" s="108"/>
      <c r="C7" s="281"/>
      <c r="D7" s="289"/>
      <c r="E7" s="292"/>
      <c r="F7" s="110" t="s">
        <v>227</v>
      </c>
      <c r="G7" s="111" t="s">
        <v>224</v>
      </c>
      <c r="H7" s="111" t="s">
        <v>224</v>
      </c>
      <c r="I7" s="111"/>
      <c r="J7" s="111"/>
      <c r="K7" s="111"/>
      <c r="L7" s="111"/>
      <c r="M7" s="111"/>
      <c r="N7" s="111"/>
      <c r="O7" s="111"/>
      <c r="P7" s="111"/>
      <c r="Q7" s="111"/>
      <c r="R7" s="111"/>
      <c r="S7" s="111"/>
      <c r="T7" s="111"/>
      <c r="U7" s="111"/>
      <c r="V7" s="111"/>
      <c r="W7" s="111"/>
      <c r="X7" s="111"/>
      <c r="Y7" s="111"/>
      <c r="Z7" s="111"/>
      <c r="AA7" s="111"/>
      <c r="AB7" s="111"/>
    </row>
    <row r="8" spans="1:71" ht="12.75" customHeight="1">
      <c r="B8" s="108"/>
      <c r="C8" s="281"/>
      <c r="D8" s="289"/>
      <c r="E8" s="292"/>
      <c r="F8" s="112" t="s">
        <v>228</v>
      </c>
      <c r="G8" s="113">
        <v>2345444</v>
      </c>
      <c r="H8" s="113">
        <v>2407458</v>
      </c>
      <c r="I8" s="113"/>
      <c r="J8" s="113"/>
      <c r="K8" s="113"/>
      <c r="L8" s="113"/>
      <c r="M8" s="113"/>
      <c r="N8" s="113"/>
      <c r="O8" s="113"/>
      <c r="P8" s="113"/>
      <c r="Q8" s="113"/>
      <c r="R8" s="113"/>
      <c r="S8" s="113"/>
      <c r="T8" s="113"/>
      <c r="U8" s="113"/>
      <c r="V8" s="113"/>
      <c r="W8" s="113"/>
      <c r="X8" s="113"/>
      <c r="Y8" s="113"/>
      <c r="Z8" s="113"/>
      <c r="AA8" s="113"/>
      <c r="AB8" s="113"/>
    </row>
    <row r="9" spans="1:71" ht="14">
      <c r="B9" s="108"/>
      <c r="C9" s="281"/>
      <c r="D9" s="290"/>
      <c r="E9" s="293"/>
      <c r="F9" s="114" t="s">
        <v>229</v>
      </c>
      <c r="G9" s="115">
        <f>IF(G7= "witterungsbereinigt", IF(G6="in m³",G8*11.4,IF(G6="in MWh",G8*1000,G8))*Faktoren!C$5/100, IF(G6="in m³",G8*11.4,IF(G6="in MWh",G8*1000,G8)))</f>
        <v>2345444</v>
      </c>
      <c r="H9" s="115">
        <f>IF(H7= "witterungsbereinigt", IF(H6="in m³",H8*11.4,IF(H6="in MWh",H8*1000,H8))*Faktoren!D$5/100, IF(H6="in m³",H8*11.4,IF(H6="in MWh",H8*1000,H8)))</f>
        <v>2407458</v>
      </c>
      <c r="I9" s="115">
        <f>IF(I7= "witterungsbereinigt", IF(I6="in m³",I8*11.4,IF(I6="in MWh",I8*1000,I8))*Faktoren!E$5/100, IF(I6="in m³",I8*11.4,IF(I6="in MWh",I8*1000,I8)))</f>
        <v>0</v>
      </c>
      <c r="J9" s="115">
        <f>IF(J7= "witterungsbereinigt", IF(J6="in m³",J8*11.4,IF(J6="in MWh",J8*1000,J8))*Faktoren!F$5/100, IF(J6="in m³",J8*11.4,IF(J6="in MWh",J8*1000,J8)))</f>
        <v>0</v>
      </c>
      <c r="K9" s="115">
        <f>IF(K7= "witterungsbereinigt", IF(K6="in m³",K8*11.4,IF(K6="in MWh",K8*1000,K8))*Faktoren!G$5/100, IF(K6="in m³",K8*11.4,IF(K6="in MWh",K8*1000,K8)))</f>
        <v>0</v>
      </c>
      <c r="L9" s="115">
        <f>IF(L7= "witterungsbereinigt", IF(L6="in m³",L8*11.4,IF(L6="in MWh",L8*1000,L8))*Faktoren!H$5/100, IF(L6="in m³",L8*11.4,IF(L6="in MWh",L8*1000,L8)))</f>
        <v>0</v>
      </c>
      <c r="M9" s="115">
        <f>IF(M7= "witterungsbereinigt", IF(M6="in m³",M8*11.4,IF(M6="in MWh",M8*1000,M8))*Faktoren!I$5/100, IF(M6="in m³",M8*11.4,IF(M6="in MWh",M8*1000,M8)))</f>
        <v>0</v>
      </c>
      <c r="N9" s="115">
        <f>IF(N7= "witterungsbereinigt", IF(N6="in m³",N8*11.4,IF(N6="in MWh",N8*1000,N8))*Faktoren!J$5/100, IF(N6="in m³",N8*11.4,IF(N6="in MWh",N8*1000,N8)))</f>
        <v>0</v>
      </c>
      <c r="O9" s="115">
        <f>IF(O7= "witterungsbereinigt", IF(O6="in m³",O8*11.4,IF(O6="in MWh",O8*1000,O8))*Faktoren!K$5/100, IF(O6="in m³",O8*11.4,IF(O6="in MWh",O8*1000,O8)))</f>
        <v>0</v>
      </c>
      <c r="P9" s="115">
        <f>IF(P7= "witterungsbereinigt", IF(P6="in m³",P8*11.4,IF(P6="in MWh",P8*1000,P8))*Faktoren!L$5/100, IF(P6="in m³",P8*11.4,IF(P6="in MWh",P8*1000,P8)))</f>
        <v>0</v>
      </c>
      <c r="Q9" s="115">
        <f>IF(Q7= "witterungsbereinigt", IF(Q6="in m³",Q8*11.4,IF(Q6="in MWh",Q8*1000,Q8))*Faktoren!M$5/100, IF(Q6="in m³",Q8*11.4,IF(Q6="in MWh",Q8*1000,Q8)))</f>
        <v>0</v>
      </c>
      <c r="R9" s="115">
        <f>IF(R7= "witterungsbereinigt", IF(R6="in m³",R8*11.4,IF(R6="in MWh",R8*1000,R8))*Faktoren!N$5/100, IF(R6="in m³",R8*11.4,IF(R6="in MWh",R8*1000,R8)))</f>
        <v>0</v>
      </c>
      <c r="S9" s="115">
        <f>IF(S7= "witterungsbereinigt", IF(S6="in m³",S8*11.4,IF(S6="in MWh",S8*1000,S8))*Faktoren!O$5/100, IF(S6="in m³",S8*11.4,IF(S6="in MWh",S8*1000,S8)))</f>
        <v>0</v>
      </c>
      <c r="T9" s="115">
        <f>IF(T7= "witterungsbereinigt", IF(T6="in m³",T8*11.4,IF(T6="in MWh",T8*1000,T8))*Faktoren!P$5/100, IF(T6="in m³",T8*11.4,IF(T6="in MWh",T8*1000,T8)))</f>
        <v>0</v>
      </c>
      <c r="U9" s="115">
        <f>IF(U7= "witterungsbereinigt", IF(U6="in m³",U8*11.4,IF(U6="in MWh",U8*1000,U8))*Faktoren!Q$5/100, IF(U6="in m³",U8*11.4,IF(U6="in MWh",U8*1000,U8)))</f>
        <v>0</v>
      </c>
      <c r="V9" s="115">
        <f>IF(V7= "witterungsbereinigt", IF(V6="in m³",V8*11.4,IF(V6="in MWh",V8*1000,V8))*Faktoren!R$5/100, IF(V6="in m³",V8*11.4,IF(V6="in MWh",V8*1000,V8)))</f>
        <v>0</v>
      </c>
      <c r="W9" s="115">
        <f>IF(W7= "witterungsbereinigt", IF(W6="in m³",W8*11.4,IF(W6="in MWh",W8*1000,W8))*Faktoren!S$5/100, IF(W6="in m³",W8*11.4,IF(W6="in MWh",W8*1000,W8)))</f>
        <v>0</v>
      </c>
      <c r="X9" s="115">
        <f>IF(X7= "witterungsbereinigt", IF(X6="in m³",X8*11.4,IF(X6="in MWh",X8*1000,X8))*Faktoren!T$5/100, IF(X6="in m³",X8*11.4,IF(X6="in MWh",X8*1000,X8)))</f>
        <v>0</v>
      </c>
      <c r="Y9" s="115">
        <f>IF(Y7= "witterungsbereinigt", IF(Y6="in m³",Y8*11.4,IF(Y6="in MWh",Y8*1000,Y8))*Faktoren!U$5/100, IF(Y6="in m³",Y8*11.4,IF(Y6="in MWh",Y8*1000,Y8)))</f>
        <v>0</v>
      </c>
      <c r="Z9" s="115">
        <f>IF(Z7= "witterungsbereinigt", IF(Z6="in m³",Z8*11.4,IF(Z6="in MWh",Z8*1000,Z8))*Faktoren!V$5/100, IF(Z6="in m³",Z8*11.4,IF(Z6="in MWh",Z8*1000,Z8)))</f>
        <v>0</v>
      </c>
      <c r="AA9" s="115">
        <f>IF(AA7= "witterungsbereinigt", IF(AA6="in m³",AA8*11.4,IF(AA6="in MWh",AA8*1000,AA8))*Faktoren!W$5/100, IF(AA6="in m³",AA8*11.4,IF(AA6="in MWh",AA8*1000,AA8)))</f>
        <v>0</v>
      </c>
      <c r="AB9" s="115">
        <f>IF(AB7= "witterungsbereinigt", IF(AB6="in m³",AB8*11.4,IF(AB6="in MWh",AB8*1000,AB8))*Faktoren!X$5/100, IF(AB6="in m³",AB8*11.4,IF(AB6="in MWh",AB8*1000,AB8)))</f>
        <v>0</v>
      </c>
    </row>
    <row r="10" spans="1:71" s="103" customFormat="1" ht="15" hidden="1" customHeight="1">
      <c r="B10" s="104"/>
      <c r="C10" s="281"/>
      <c r="D10" s="109"/>
      <c r="E10" s="116"/>
      <c r="F10" s="117" t="s">
        <v>230</v>
      </c>
      <c r="G10" s="118">
        <f>IF(G5="gas",Verbräuche!G9*Faktoren!C$8/1000, Verbräuche!G9*Faktoren!C$9/1000)</f>
        <v>745851.19200000004</v>
      </c>
      <c r="H10" s="118">
        <f>IF(H5="gas",Verbräuche!H9*Faktoren!D$8/1000, Verbräuche!H9*Faktoren!D$9/1000)</f>
        <v>765571.64399999997</v>
      </c>
      <c r="I10" s="118">
        <f>IF(I5="gas",Verbräuche!I9*Faktoren!E$8/1000, Verbräuche!I9*Faktoren!E$9/1000)</f>
        <v>0</v>
      </c>
      <c r="J10" s="118">
        <f>IF(J5="gas",Verbräuche!J9*Faktoren!F$8/1000, Verbräuche!J9*Faktoren!F$9/1000)</f>
        <v>0</v>
      </c>
      <c r="K10" s="118">
        <f>IF(K5="gas",Verbräuche!K9*Faktoren!G$8/1000, Verbräuche!K9*Faktoren!G$9/1000)</f>
        <v>0</v>
      </c>
      <c r="L10" s="118">
        <f>IF(L5="gas",Verbräuche!L9*Faktoren!H$8/1000, Verbräuche!L9*Faktoren!H$9/1000)</f>
        <v>0</v>
      </c>
      <c r="M10" s="118">
        <f>IF(M5="gas",Verbräuche!M9*Faktoren!I$8/1000, Verbräuche!M9*Faktoren!I$9/1000)</f>
        <v>0</v>
      </c>
      <c r="N10" s="118">
        <f>IF(N5="gas",Verbräuche!N9*Faktoren!J$8/1000, Verbräuche!N9*Faktoren!J$9/1000)</f>
        <v>0</v>
      </c>
      <c r="O10" s="118">
        <f>IF(O5="gas",Verbräuche!O9*Faktoren!K$8/1000, Verbräuche!O9*Faktoren!K$9/1000)</f>
        <v>0</v>
      </c>
      <c r="P10" s="118">
        <f>IF(P5="gas",Verbräuche!P9*Faktoren!L$8/1000, Verbräuche!P9*Faktoren!L$9/1000)</f>
        <v>0</v>
      </c>
      <c r="Q10" s="118">
        <f>IF(Q5="gas",Verbräuche!Q9*Faktoren!M$8/1000, Verbräuche!Q9*Faktoren!M$9/1000)</f>
        <v>0</v>
      </c>
      <c r="R10" s="118">
        <f>IF(R5="gas",Verbräuche!R9*Faktoren!N$8/1000, Verbräuche!R9*Faktoren!N$9/1000)</f>
        <v>0</v>
      </c>
      <c r="S10" s="118">
        <f>IF(S5="gas",Verbräuche!S9*Faktoren!O$8/1000, Verbräuche!S9*Faktoren!O$9/1000)</f>
        <v>0</v>
      </c>
      <c r="T10" s="118">
        <f>IF(T5="gas",Verbräuche!T9*Faktoren!P$8/1000, Verbräuche!T9*Faktoren!P$9/1000)</f>
        <v>0</v>
      </c>
      <c r="U10" s="118">
        <f>IF(U5="gas",Verbräuche!U9*Faktoren!Q$8/1000, Verbräuche!U9*Faktoren!Q$9/1000)</f>
        <v>0</v>
      </c>
      <c r="V10" s="118">
        <f>IF(V5="gas",Verbräuche!V9*Faktoren!R$8/1000, Verbräuche!V9*Faktoren!R$9/1000)</f>
        <v>0</v>
      </c>
      <c r="W10" s="118">
        <f>IF(W5="gas",Verbräuche!W9*Faktoren!S$8/1000, Verbräuche!W9*Faktoren!S$9/1000)</f>
        <v>0</v>
      </c>
      <c r="X10" s="118">
        <f>IF(X5="gas",Verbräuche!X9*Faktoren!T$8/1000, Verbräuche!X9*Faktoren!T$9/1000)</f>
        <v>0</v>
      </c>
      <c r="Y10" s="118">
        <f>IF(Y5="gas",Verbräuche!Y9*Faktoren!U$8/1000, Verbräuche!Y9*Faktoren!U$9/1000)</f>
        <v>0</v>
      </c>
      <c r="Z10" s="118">
        <f>IF(Z5="gas",Verbräuche!Z9*Faktoren!V$8/1000, Verbräuche!Z9*Faktoren!V$9/1000)</f>
        <v>0</v>
      </c>
      <c r="AA10" s="118">
        <f>IF(AA5="gas",Verbräuche!AA9*Faktoren!W$8/1000, Verbräuche!AA9*Faktoren!W$9/1000)</f>
        <v>0</v>
      </c>
      <c r="AB10" s="118">
        <f>IF(AB5="gas",Verbräuche!AB9*Faktoren!X$8/1000, Verbräuche!AB9*Faktoren!X$9/1000)</f>
        <v>0</v>
      </c>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row>
    <row r="11" spans="1:71" ht="14">
      <c r="B11" s="108"/>
      <c r="C11" s="281"/>
      <c r="D11" s="288">
        <v>2</v>
      </c>
      <c r="E11" s="285"/>
      <c r="F11" s="119" t="s">
        <v>223</v>
      </c>
      <c r="G11" s="111"/>
      <c r="H11" s="111"/>
      <c r="I11" s="111"/>
      <c r="J11" s="111"/>
      <c r="K11" s="111"/>
      <c r="L11" s="111"/>
      <c r="M11" s="111"/>
      <c r="N11" s="111"/>
      <c r="O11" s="111"/>
      <c r="P11" s="111"/>
      <c r="Q11" s="111"/>
      <c r="R11" s="111"/>
      <c r="S11" s="111"/>
      <c r="T11" s="111"/>
      <c r="U11" s="111"/>
      <c r="V11" s="111"/>
      <c r="W11" s="111"/>
      <c r="X11" s="111"/>
      <c r="Y11" s="111"/>
      <c r="Z11" s="111"/>
      <c r="AA11" s="111"/>
      <c r="AB11" s="111"/>
    </row>
    <row r="12" spans="1:71" ht="14">
      <c r="B12" s="108"/>
      <c r="C12" s="281"/>
      <c r="D12" s="289"/>
      <c r="E12" s="286"/>
      <c r="F12" s="119" t="s">
        <v>225</v>
      </c>
      <c r="G12" s="111"/>
      <c r="H12" s="111"/>
      <c r="I12" s="111"/>
      <c r="J12" s="111"/>
      <c r="K12" s="111"/>
      <c r="L12" s="111"/>
      <c r="M12" s="111"/>
      <c r="N12" s="111"/>
      <c r="O12" s="111"/>
      <c r="P12" s="111"/>
      <c r="Q12" s="111"/>
      <c r="R12" s="111"/>
      <c r="S12" s="111"/>
      <c r="T12" s="111"/>
      <c r="U12" s="111"/>
      <c r="V12" s="111"/>
      <c r="W12" s="111"/>
      <c r="X12" s="111"/>
      <c r="Y12" s="111"/>
      <c r="Z12" s="111"/>
      <c r="AA12" s="111"/>
      <c r="AB12" s="111"/>
    </row>
    <row r="13" spans="1:71" ht="12.75" customHeight="1">
      <c r="B13" s="108"/>
      <c r="C13" s="281"/>
      <c r="D13" s="289"/>
      <c r="E13" s="286"/>
      <c r="F13" s="119" t="s">
        <v>227</v>
      </c>
      <c r="G13" s="111"/>
      <c r="H13" s="111"/>
      <c r="I13" s="111"/>
      <c r="J13" s="111"/>
      <c r="K13" s="111"/>
      <c r="L13" s="111"/>
      <c r="M13" s="111"/>
      <c r="N13" s="111"/>
      <c r="O13" s="111"/>
      <c r="P13" s="111"/>
      <c r="Q13" s="111"/>
      <c r="R13" s="111"/>
      <c r="S13" s="111"/>
      <c r="T13" s="111"/>
      <c r="U13" s="111"/>
      <c r="V13" s="111"/>
      <c r="W13" s="111"/>
      <c r="X13" s="111"/>
      <c r="Y13" s="111"/>
      <c r="Z13" s="111"/>
      <c r="AA13" s="111"/>
      <c r="AB13" s="111"/>
    </row>
    <row r="14" spans="1:71" ht="14">
      <c r="B14" s="108"/>
      <c r="C14" s="281"/>
      <c r="D14" s="289"/>
      <c r="E14" s="286"/>
      <c r="F14" s="120" t="s">
        <v>228</v>
      </c>
      <c r="G14" s="113"/>
      <c r="H14" s="113"/>
      <c r="I14" s="113"/>
      <c r="J14" s="113"/>
      <c r="K14" s="113"/>
      <c r="L14" s="113"/>
      <c r="M14" s="113"/>
      <c r="N14" s="113"/>
      <c r="O14" s="113"/>
      <c r="P14" s="113"/>
      <c r="Q14" s="113"/>
      <c r="R14" s="113"/>
      <c r="S14" s="113"/>
      <c r="T14" s="113"/>
      <c r="U14" s="113"/>
      <c r="V14" s="113"/>
      <c r="W14" s="113"/>
      <c r="X14" s="113"/>
      <c r="Y14" s="113"/>
      <c r="Z14" s="113"/>
      <c r="AA14" s="113"/>
      <c r="AB14" s="113"/>
    </row>
    <row r="15" spans="1:71" ht="14">
      <c r="B15" s="108"/>
      <c r="C15" s="281"/>
      <c r="D15" s="290"/>
      <c r="E15" s="287"/>
      <c r="F15" s="121" t="s">
        <v>229</v>
      </c>
      <c r="G15" s="122">
        <f>IF(G13= "witterungsbereinigt", IF(G12="in m³",G14*11.4,IF(G12="in MWh",G14*1000,G14))*Faktoren!C$5/100, IF(G12="in m³",G14*11.4,IF(G12="in MWh",G14*1000,G14)))</f>
        <v>0</v>
      </c>
      <c r="H15" s="122">
        <f>IF(H13= "witterungsbereinigt", IF(H12="in m³",H14*11.4,IF(H12="in MWh",H14*1000,H14))*Faktoren!D$5/100, IF(H12="in m³",H14*11.4,IF(H12="in MWh",H14*1000,H14)))</f>
        <v>0</v>
      </c>
      <c r="I15" s="122">
        <f>IF(I13= "witterungsbereinigt", IF(I12="in m³",I14*11.4,IF(I12="in MWh",I14*1000,I14))*Faktoren!E$5/100, IF(I12="in m³",I14*11.4,IF(I12="in MWh",I14*1000,I14)))</f>
        <v>0</v>
      </c>
      <c r="J15" s="122">
        <f>IF(J13= "witterungsbereinigt", IF(J12="in m³",J14*11.4,IF(J12="in MWh",J14*1000,J14))*Faktoren!F$5/100, IF(J12="in m³",J14*11.4,IF(J12="in MWh",J14*1000,J14)))</f>
        <v>0</v>
      </c>
      <c r="K15" s="122">
        <f>IF(K13= "witterungsbereinigt", IF(K12="in m³",K14*11.4,IF(K12="in MWh",K14*1000,K14))*Faktoren!G$5/100, IF(K12="in m³",K14*11.4,IF(K12="in MWh",K14*1000,K14)))</f>
        <v>0</v>
      </c>
      <c r="L15" s="122">
        <f>IF(L13= "witterungsbereinigt", IF(L12="in m³",L14*11.4,IF(L12="in MWh",L14*1000,L14))*Faktoren!H$5/100, IF(L12="in m³",L14*11.4,IF(L12="in MWh",L14*1000,L14)))</f>
        <v>0</v>
      </c>
      <c r="M15" s="122">
        <f>IF(M13= "witterungsbereinigt", IF(M12="in m³",M14*11.4,IF(M12="in MWh",M14*1000,M14))*Faktoren!I$5/100, IF(M12="in m³",M14*11.4,IF(M12="in MWh",M14*1000,M14)))</f>
        <v>0</v>
      </c>
      <c r="N15" s="122">
        <f>IF(N13= "witterungsbereinigt", IF(N12="in m³",N14*11.4,IF(N12="in MWh",N14*1000,N14))*Faktoren!J$5/100, IF(N12="in m³",N14*11.4,IF(N12="in MWh",N14*1000,N14)))</f>
        <v>0</v>
      </c>
      <c r="O15" s="122">
        <f>IF(O13= "witterungsbereinigt", IF(O12="in m³",O14*11.4,IF(O12="in MWh",O14*1000,O14))*Faktoren!K$5/100, IF(O12="in m³",O14*11.4,IF(O12="in MWh",O14*1000,O14)))</f>
        <v>0</v>
      </c>
      <c r="P15" s="122">
        <f>IF(P13= "witterungsbereinigt", IF(P12="in m³",P14*11.4,IF(P12="in MWh",P14*1000,P14))*Faktoren!L$5/100, IF(P12="in m³",P14*11.4,IF(P12="in MWh",P14*1000,P14)))</f>
        <v>0</v>
      </c>
      <c r="Q15" s="115">
        <f>IF(Q13= "witterungsbereinigt", IF(Q12="in m³",Q14*11.4,IF(Q12="in MWh",Q14*1000,Q14))*Faktoren!M$5/100, IF(Q12="in m³",Q14*11.4,IF(Q12="in MWh",Q14*1000,Q14)))</f>
        <v>0</v>
      </c>
      <c r="R15" s="115">
        <f>IF(R13= "witterungsbereinigt", IF(R12="in m³",R14*11.4,IF(R12="in MWh",R14*1000,R14))*Faktoren!N$5/100, IF(R12="in m³",R14*11.4,IF(R12="in MWh",R14*1000,R14)))</f>
        <v>0</v>
      </c>
      <c r="S15" s="115">
        <f>IF(S13= "witterungsbereinigt", IF(S12="in m³",S14*11.4,IF(S12="in MWh",S14*1000,S14))*Faktoren!O$5/100, IF(S12="in m³",S14*11.4,IF(S12="in MWh",S14*1000,S14)))</f>
        <v>0</v>
      </c>
      <c r="T15" s="115">
        <f>IF(T13= "witterungsbereinigt", IF(T12="in m³",T14*11.4,IF(T12="in MWh",T14*1000,T14))*Faktoren!P$5/100, IF(T12="in m³",T14*11.4,IF(T12="in MWh",T14*1000,T14)))</f>
        <v>0</v>
      </c>
      <c r="U15" s="115">
        <f>IF(U13= "witterungsbereinigt", IF(U12="in m³",U14*11.4,IF(U12="in MWh",U14*1000,U14))*Faktoren!Q$5/100, IF(U12="in m³",U14*11.4,IF(U12="in MWh",U14*1000,U14)))</f>
        <v>0</v>
      </c>
      <c r="V15" s="115">
        <f>IF(V13= "witterungsbereinigt", IF(V12="in m³",V14*11.4,IF(V12="in MWh",V14*1000,V14))*Faktoren!R$5/100, IF(V12="in m³",V14*11.4,IF(V12="in MWh",V14*1000,V14)))</f>
        <v>0</v>
      </c>
      <c r="W15" s="115">
        <f>IF(W13= "witterungsbereinigt", IF(W12="in m³",W14*11.4,IF(W12="in MWh",W14*1000,W14))*Faktoren!S$5/100, IF(W12="in m³",W14*11.4,IF(W12="in MWh",W14*1000,W14)))</f>
        <v>0</v>
      </c>
      <c r="X15" s="115">
        <f>IF(X13= "witterungsbereinigt", IF(X12="in m³",X14*11.4,IF(X12="in MWh",X14*1000,X14))*Faktoren!T$5/100, IF(X12="in m³",X14*11.4,IF(X12="in MWh",X14*1000,X14)))</f>
        <v>0</v>
      </c>
      <c r="Y15" s="115">
        <f>IF(Y13= "witterungsbereinigt", IF(Y12="in m³",Y14*11.4,IF(Y12="in MWh",Y14*1000,Y14))*Faktoren!U$5/100, IF(Y12="in m³",Y14*11.4,IF(Y12="in MWh",Y14*1000,Y14)))</f>
        <v>0</v>
      </c>
      <c r="Z15" s="115">
        <f>IF(Z13= "witterungsbereinigt", IF(Z12="in m³",Z14*11.4,IF(Z12="in MWh",Z14*1000,Z14))*Faktoren!V$5/100, IF(Z12="in m³",Z14*11.4,IF(Z12="in MWh",Z14*1000,Z14)))</f>
        <v>0</v>
      </c>
      <c r="AA15" s="115">
        <f>IF(AA13= "witterungsbereinigt", IF(AA12="in m³",AA14*11.4,IF(AA12="in MWh",AA14*1000,AA14))*Faktoren!W$5/100, IF(AA12="in m³",AA14*11.4,IF(AA12="in MWh",AA14*1000,AA14)))</f>
        <v>0</v>
      </c>
      <c r="AB15" s="115">
        <f>IF(AB13= "witterungsbereinigt", IF(AB12="in m³",AB14*11.4,IF(AB12="in MWh",AB14*1000,AB14))*Faktoren!X$5/100, IF(AB12="in m³",AB14*11.4,IF(AB12="in MWh",AB14*1000,AB14)))</f>
        <v>0</v>
      </c>
    </row>
    <row r="16" spans="1:71" ht="15" hidden="1" customHeight="1">
      <c r="B16" s="108"/>
      <c r="C16" s="281"/>
      <c r="D16" s="109"/>
      <c r="E16" s="116"/>
      <c r="F16" s="117" t="s">
        <v>230</v>
      </c>
      <c r="G16" s="118">
        <f>IF(G11="gas",Verbräuche!G15*Faktoren!C$8/1000, Verbräuche!G15*Faktoren!C$9/1000)</f>
        <v>0</v>
      </c>
      <c r="H16" s="118">
        <f>IF(H11="gas",Verbräuche!H15*Faktoren!D$8/1000, Verbräuche!H15*Faktoren!D$9/1000)</f>
        <v>0</v>
      </c>
      <c r="I16" s="118">
        <f>IF(I11="gas",Verbräuche!I15*Faktoren!E$8/1000, Verbräuche!I15*Faktoren!E$9/1000)</f>
        <v>0</v>
      </c>
      <c r="J16" s="118">
        <f>IF(J11="gas",Verbräuche!J15*Faktoren!F$8/1000, Verbräuche!J15*Faktoren!F$9/1000)</f>
        <v>0</v>
      </c>
      <c r="K16" s="118">
        <f>IF(K11="gas",Verbräuche!K15*Faktoren!G$8/1000, Verbräuche!K15*Faktoren!G$9/1000)</f>
        <v>0</v>
      </c>
      <c r="L16" s="118">
        <f>IF(L11="gas",Verbräuche!L15*Faktoren!H$8/1000, Verbräuche!L15*Faktoren!H$9/1000)</f>
        <v>0</v>
      </c>
      <c r="M16" s="118">
        <f>IF(M11="gas",Verbräuche!M15*Faktoren!I$8/1000, Verbräuche!M15*Faktoren!I$9/1000)</f>
        <v>0</v>
      </c>
      <c r="N16" s="118">
        <f>IF(N11="gas",Verbräuche!N15*Faktoren!J$8/1000, Verbräuche!N15*Faktoren!J$9/1000)</f>
        <v>0</v>
      </c>
      <c r="O16" s="118">
        <f>IF(O11="gas",Verbräuche!O15*Faktoren!K$8/1000, Verbräuche!O15*Faktoren!K$9/1000)</f>
        <v>0</v>
      </c>
      <c r="P16" s="118">
        <f>IF(P11="gas",Verbräuche!P15*Faktoren!L$8/1000, Verbräuche!P15*Faktoren!L$9/1000)</f>
        <v>0</v>
      </c>
      <c r="Q16" s="118">
        <f>IF(Q11="gas",Verbräuche!Q15*Faktoren!M$8/1000, Verbräuche!Q15*Faktoren!M$9/1000)</f>
        <v>0</v>
      </c>
      <c r="R16" s="118">
        <f>IF(R11="gas",Verbräuche!R15*Faktoren!N$8/1000, Verbräuche!R15*Faktoren!N$9/1000)</f>
        <v>0</v>
      </c>
      <c r="S16" s="118">
        <f>IF(S11="gas",Verbräuche!S15*Faktoren!O$8/1000, Verbräuche!S15*Faktoren!O$9/1000)</f>
        <v>0</v>
      </c>
      <c r="T16" s="118">
        <f>IF(T11="gas",Verbräuche!T15*Faktoren!P$8/1000, Verbräuche!T15*Faktoren!P$9/1000)</f>
        <v>0</v>
      </c>
      <c r="U16" s="118">
        <f>IF(U11="gas",Verbräuche!U15*Faktoren!Q$8/1000, Verbräuche!U15*Faktoren!Q$9/1000)</f>
        <v>0</v>
      </c>
      <c r="V16" s="118">
        <f>IF(V11="gas",Verbräuche!V15*Faktoren!R$8/1000, Verbräuche!V15*Faktoren!R$9/1000)</f>
        <v>0</v>
      </c>
      <c r="W16" s="118">
        <f>IF(W11="gas",Verbräuche!W15*Faktoren!S$8/1000, Verbräuche!W15*Faktoren!S$9/1000)</f>
        <v>0</v>
      </c>
      <c r="X16" s="118">
        <f>IF(X11="gas",Verbräuche!X15*Faktoren!T$8/1000, Verbräuche!X15*Faktoren!T$9/1000)</f>
        <v>0</v>
      </c>
      <c r="Y16" s="118">
        <f>IF(Y11="gas",Verbräuche!Y15*Faktoren!U$8/1000, Verbräuche!Y15*Faktoren!U$9/1000)</f>
        <v>0</v>
      </c>
      <c r="Z16" s="118">
        <f>IF(Z11="gas",Verbräuche!Z15*Faktoren!V$8/1000, Verbräuche!Z15*Faktoren!V$9/1000)</f>
        <v>0</v>
      </c>
      <c r="AA16" s="118">
        <f>IF(AA11="gas",Verbräuche!AA15*Faktoren!W$8/1000, Verbräuche!AA15*Faktoren!W$9/1000)</f>
        <v>0</v>
      </c>
      <c r="AB16" s="118">
        <f>IF(AB11="gas",Verbräuche!AB15*Faktoren!X$8/1000, Verbräuche!AB15*Faktoren!X$9/1000)</f>
        <v>0</v>
      </c>
    </row>
    <row r="17" spans="1:71" ht="14">
      <c r="B17" s="108"/>
      <c r="C17" s="281"/>
      <c r="D17" s="294">
        <v>3</v>
      </c>
      <c r="E17" s="285"/>
      <c r="F17" s="119" t="s">
        <v>223</v>
      </c>
      <c r="G17" s="111"/>
      <c r="H17" s="111"/>
      <c r="I17" s="111"/>
      <c r="J17" s="111"/>
      <c r="K17" s="111"/>
      <c r="L17" s="111"/>
      <c r="M17" s="111"/>
      <c r="N17" s="111"/>
      <c r="O17" s="111"/>
      <c r="P17" s="111"/>
      <c r="Q17" s="111"/>
      <c r="R17" s="111"/>
      <c r="S17" s="111"/>
      <c r="T17" s="111"/>
      <c r="U17" s="111"/>
      <c r="V17" s="111"/>
      <c r="W17" s="111"/>
      <c r="X17" s="111"/>
      <c r="Y17" s="111"/>
      <c r="Z17" s="111"/>
      <c r="AA17" s="111"/>
      <c r="AB17" s="111"/>
    </row>
    <row r="18" spans="1:71" ht="12.75" customHeight="1">
      <c r="C18" s="281"/>
      <c r="D18" s="295"/>
      <c r="E18" s="286"/>
      <c r="F18" s="119" t="s">
        <v>225</v>
      </c>
      <c r="G18" s="111"/>
      <c r="H18" s="111"/>
      <c r="I18" s="111"/>
      <c r="J18" s="111"/>
      <c r="K18" s="111"/>
      <c r="L18" s="111"/>
      <c r="M18" s="111"/>
      <c r="N18" s="111"/>
      <c r="O18" s="111"/>
      <c r="P18" s="111"/>
      <c r="Q18" s="111"/>
      <c r="R18" s="111"/>
      <c r="S18" s="111"/>
      <c r="T18" s="111"/>
      <c r="U18" s="111"/>
      <c r="V18" s="111"/>
      <c r="W18" s="111"/>
      <c r="X18" s="111"/>
      <c r="Y18" s="111"/>
      <c r="Z18" s="111"/>
      <c r="AA18" s="111"/>
      <c r="AB18" s="111"/>
    </row>
    <row r="19" spans="1:71" ht="12.75" customHeight="1">
      <c r="B19" s="108"/>
      <c r="C19" s="281"/>
      <c r="D19" s="295"/>
      <c r="E19" s="286"/>
      <c r="F19" s="119" t="s">
        <v>227</v>
      </c>
      <c r="G19" s="111"/>
      <c r="H19" s="111"/>
      <c r="I19" s="111"/>
      <c r="J19" s="111"/>
      <c r="K19" s="111"/>
      <c r="L19" s="111"/>
      <c r="M19" s="111"/>
      <c r="N19" s="111"/>
      <c r="O19" s="111"/>
      <c r="P19" s="111"/>
      <c r="Q19" s="111"/>
      <c r="R19" s="111"/>
      <c r="S19" s="111"/>
      <c r="T19" s="111"/>
      <c r="U19" s="111"/>
      <c r="V19" s="111"/>
      <c r="W19" s="111"/>
      <c r="X19" s="111"/>
      <c r="Y19" s="111"/>
      <c r="Z19" s="111"/>
      <c r="AA19" s="111"/>
      <c r="AB19" s="111"/>
    </row>
    <row r="20" spans="1:71" s="94" customFormat="1" ht="12.5" customHeight="1">
      <c r="A20" s="87"/>
      <c r="B20" s="95"/>
      <c r="C20" s="281"/>
      <c r="D20" s="295"/>
      <c r="E20" s="286"/>
      <c r="F20" s="120" t="s">
        <v>228</v>
      </c>
      <c r="G20" s="113"/>
      <c r="H20" s="113"/>
      <c r="I20" s="113"/>
      <c r="J20" s="113"/>
      <c r="K20" s="113"/>
      <c r="L20" s="113"/>
      <c r="M20" s="113"/>
      <c r="N20" s="113"/>
      <c r="O20" s="113"/>
      <c r="P20" s="113"/>
      <c r="Q20" s="113"/>
      <c r="R20" s="113"/>
      <c r="S20" s="113"/>
      <c r="T20" s="113"/>
      <c r="U20" s="113"/>
      <c r="V20" s="113"/>
      <c r="W20" s="113"/>
      <c r="X20" s="113"/>
      <c r="Y20" s="113"/>
      <c r="Z20" s="113"/>
      <c r="AA20" s="113"/>
      <c r="AB20" s="113"/>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row>
    <row r="21" spans="1:71" ht="14">
      <c r="C21" s="281"/>
      <c r="D21" s="296"/>
      <c r="E21" s="287"/>
      <c r="F21" s="121" t="s">
        <v>229</v>
      </c>
      <c r="G21" s="123">
        <f>IF(G19= "witterungsbereinigt", IF(G18="in m³",G20*11.4,IF(G18="in MWh",G20*1000,G20))*Faktoren!C$5/100, IF(G18="in m³",G20*11.4,IF(G18="in MWh",G20*1000,G20)))</f>
        <v>0</v>
      </c>
      <c r="H21" s="123">
        <f>IF(H19= "witterungsbereinigt", IF(H18="in m³",H20*11.4,IF(H18="in MWh",H20*1000,H20))*Faktoren!D$5/100, IF(H18="in m³",H20*11.4,IF(H18="in MWh",H20*1000,H20)))</f>
        <v>0</v>
      </c>
      <c r="I21" s="123">
        <f>IF(I19= "witterungsbereinigt", IF(I18="in m³",I20*11.4,IF(I18="in MWh",I20*1000,I20))*Faktoren!E$5/100, IF(I18="in m³",I20*11.4,IF(I18="in MWh",I20*1000,I20)))</f>
        <v>0</v>
      </c>
      <c r="J21" s="123">
        <f>IF(J19= "witterungsbereinigt", IF(J18="in m³",J20*11.4,IF(J18="in MWh",J20*1000,J20))*Faktoren!F$5/100, IF(J18="in m³",J20*11.4,IF(J18="in MWh",J20*1000,J20)))</f>
        <v>0</v>
      </c>
      <c r="K21" s="123">
        <f>IF(K19= "witterungsbereinigt", IF(K18="in m³",K20*11.4,IF(K18="in MWh",K20*1000,K20))*Faktoren!G$5/100, IF(K18="in m³",K20*11.4,IF(K18="in MWh",K20*1000,K20)))</f>
        <v>0</v>
      </c>
      <c r="L21" s="123">
        <f>IF(L19= "witterungsbereinigt", IF(L18="in m³",L20*11.4,IF(L18="in MWh",L20*1000,L20))*Faktoren!H$5/100, IF(L18="in m³",L20*11.4,IF(L18="in MWh",L20*1000,L20)))</f>
        <v>0</v>
      </c>
      <c r="M21" s="123">
        <f>IF(M19= "witterungsbereinigt", IF(M18="in m³",M20*11.4,IF(M18="in MWh",M20*1000,M20))*Faktoren!I$5/100, IF(M18="in m³",M20*11.4,IF(M18="in MWh",M20*1000,M20)))</f>
        <v>0</v>
      </c>
      <c r="N21" s="123">
        <f>IF(N19= "witterungsbereinigt", IF(N18="in m³",N20*11.4,IF(N18="in MWh",N20*1000,N20))*Faktoren!J$5/100, IF(N18="in m³",N20*11.4,IF(N18="in MWh",N20*1000,N20)))</f>
        <v>0</v>
      </c>
      <c r="O21" s="123">
        <f>IF(O19= "witterungsbereinigt", IF(O18="in m³",O20*11.4,IF(O18="in MWh",O20*1000,O20))*Faktoren!K$5/100, IF(O18="in m³",O20*11.4,IF(O18="in MWh",O20*1000,O20)))</f>
        <v>0</v>
      </c>
      <c r="P21" s="123">
        <f>IF(P19= "witterungsbereinigt", IF(P18="in m³",P20*11.4,IF(P18="in MWh",P20*1000,P20))*Faktoren!L$5/100, IF(P18="in m³",P20*11.4,IF(P18="in MWh",P20*1000,P20)))</f>
        <v>0</v>
      </c>
      <c r="Q21" s="115">
        <f>IF(Q19= "witterungsbereinigt", IF(Q18="in m³",Q20*11.4,IF(Q18="in MWh",Q20*1000,Q20))*Faktoren!M$5/100, IF(Q18="in m³",Q20*11.4,IF(Q18="in MWh",Q20*1000,Q20)))</f>
        <v>0</v>
      </c>
      <c r="R21" s="115">
        <f>IF(R19= "witterungsbereinigt", IF(R18="in m³",R20*11.4,IF(R18="in MWh",R20*1000,R20))*Faktoren!N$5/100, IF(R18="in m³",R20*11.4,IF(R18="in MWh",R20*1000,R20)))</f>
        <v>0</v>
      </c>
      <c r="S21" s="115">
        <f>IF(S19= "witterungsbereinigt", IF(S18="in m³",S20*11.4,IF(S18="in MWh",S20*1000,S20))*Faktoren!O$5/100, IF(S18="in m³",S20*11.4,IF(S18="in MWh",S20*1000,S20)))</f>
        <v>0</v>
      </c>
      <c r="T21" s="115">
        <f>IF(T19= "witterungsbereinigt", IF(T18="in m³",T20*11.4,IF(T18="in MWh",T20*1000,T20))*Faktoren!P$5/100, IF(T18="in m³",T20*11.4,IF(T18="in MWh",T20*1000,T20)))</f>
        <v>0</v>
      </c>
      <c r="U21" s="115">
        <f>IF(U19= "witterungsbereinigt", IF(U18="in m³",U20*11.4,IF(U18="in MWh",U20*1000,U20))*Faktoren!Q$5/100, IF(U18="in m³",U20*11.4,IF(U18="in MWh",U20*1000,U20)))</f>
        <v>0</v>
      </c>
      <c r="V21" s="115">
        <f>IF(V19= "witterungsbereinigt", IF(V18="in m³",V20*11.4,IF(V18="in MWh",V20*1000,V20))*Faktoren!R$5/100, IF(V18="in m³",V20*11.4,IF(V18="in MWh",V20*1000,V20)))</f>
        <v>0</v>
      </c>
      <c r="W21" s="115">
        <f>IF(W19= "witterungsbereinigt", IF(W18="in m³",W20*11.4,IF(W18="in MWh",W20*1000,W20))*Faktoren!S$5/100, IF(W18="in m³",W20*11.4,IF(W18="in MWh",W20*1000,W20)))</f>
        <v>0</v>
      </c>
      <c r="X21" s="115">
        <f>IF(X19= "witterungsbereinigt", IF(X18="in m³",X20*11.4,IF(X18="in MWh",X20*1000,X20))*Faktoren!T$5/100, IF(X18="in m³",X20*11.4,IF(X18="in MWh",X20*1000,X20)))</f>
        <v>0</v>
      </c>
      <c r="Y21" s="115">
        <f>IF(Y19= "witterungsbereinigt", IF(Y18="in m³",Y20*11.4,IF(Y18="in MWh",Y20*1000,Y20))*Faktoren!U$5/100, IF(Y18="in m³",Y20*11.4,IF(Y18="in MWh",Y20*1000,Y20)))</f>
        <v>0</v>
      </c>
      <c r="Z21" s="115">
        <f>IF(Z19= "witterungsbereinigt", IF(Z18="in m³",Z20*11.4,IF(Z18="in MWh",Z20*1000,Z20))*Faktoren!V$5/100, IF(Z18="in m³",Z20*11.4,IF(Z18="in MWh",Z20*1000,Z20)))</f>
        <v>0</v>
      </c>
      <c r="AA21" s="115">
        <f>IF(AA19= "witterungsbereinigt", IF(AA18="in m³",AA20*11.4,IF(AA18="in MWh",AA20*1000,AA20))*Faktoren!W$5/100, IF(AA18="in m³",AA20*11.4,IF(AA18="in MWh",AA20*1000,AA20)))</f>
        <v>0</v>
      </c>
      <c r="AB21" s="115">
        <f>IF(AB19= "witterungsbereinigt", IF(AB18="in m³",AB20*11.4,IF(AB18="in MWh",AB20*1000,AB20))*Faktoren!X$5/100, IF(AB18="in m³",AB20*11.4,IF(AB18="in MWh",AB20*1000,AB20)))</f>
        <v>0</v>
      </c>
    </row>
    <row r="22" spans="1:71" ht="15" hidden="1" customHeight="1">
      <c r="C22" s="281"/>
      <c r="D22" s="124"/>
      <c r="E22" s="125"/>
      <c r="F22" s="126" t="s">
        <v>230</v>
      </c>
      <c r="G22" s="127">
        <f>IF(G17="gas",Verbräuche!G21*Faktoren!C$8/1000, Verbräuche!G21*Faktoren!C$9/1000)</f>
        <v>0</v>
      </c>
      <c r="H22" s="127">
        <f>IF(H17="gas",Verbräuche!H21*Faktoren!D$8/1000, Verbräuche!H21*Faktoren!D$9/1000)</f>
        <v>0</v>
      </c>
      <c r="I22" s="127">
        <f>IF(I17="gas",Verbräuche!I21*Faktoren!E$8/1000, Verbräuche!I21*Faktoren!E$9/1000)</f>
        <v>0</v>
      </c>
      <c r="J22" s="127">
        <f>IF(J17="gas",Verbräuche!J21*Faktoren!F$8/1000, Verbräuche!J21*Faktoren!F$9/1000)</f>
        <v>0</v>
      </c>
      <c r="K22" s="127">
        <f>IF(K17="gas",Verbräuche!K21*Faktoren!G$8/1000, Verbräuche!K21*Faktoren!G$9/1000)</f>
        <v>0</v>
      </c>
      <c r="L22" s="127">
        <f>IF(L17="gas",Verbräuche!L21*Faktoren!H$8/1000, Verbräuche!L21*Faktoren!H$9/1000)</f>
        <v>0</v>
      </c>
      <c r="M22" s="127">
        <f>IF(M17="gas",Verbräuche!M21*Faktoren!I$8/1000, Verbräuche!M21*Faktoren!I$9/1000)</f>
        <v>0</v>
      </c>
      <c r="N22" s="127">
        <f>IF(N17="gas",Verbräuche!N21*Faktoren!J$8/1000, Verbräuche!N21*Faktoren!J$9/1000)</f>
        <v>0</v>
      </c>
      <c r="O22" s="127">
        <f>IF(O17="gas",Verbräuche!O21*Faktoren!K$8/1000, Verbräuche!O21*Faktoren!K$9/1000)</f>
        <v>0</v>
      </c>
      <c r="P22" s="127">
        <f>IF(P17="gas",Verbräuche!P21*Faktoren!L$8/1000, Verbräuche!P21*Faktoren!L$9/1000)</f>
        <v>0</v>
      </c>
      <c r="Q22" s="127">
        <f>IF(Q17="gas",Verbräuche!Q21*Faktoren!M$8/1000, Verbräuche!Q21*Faktoren!M$9/1000)</f>
        <v>0</v>
      </c>
      <c r="R22" s="127">
        <f>IF(R17="gas",Verbräuche!R21*Faktoren!N$8/1000, Verbräuche!R21*Faktoren!N$9/1000)</f>
        <v>0</v>
      </c>
      <c r="S22" s="127">
        <f>IF(S17="gas",Verbräuche!S21*Faktoren!O$8/1000, Verbräuche!S21*Faktoren!O$9/1000)</f>
        <v>0</v>
      </c>
      <c r="T22" s="127">
        <f>IF(T17="gas",Verbräuche!T21*Faktoren!P$8/1000, Verbräuche!T21*Faktoren!P$9/1000)</f>
        <v>0</v>
      </c>
      <c r="U22" s="127">
        <f>IF(U17="gas",Verbräuche!U21*Faktoren!Q$8/1000, Verbräuche!U21*Faktoren!Q$9/1000)</f>
        <v>0</v>
      </c>
      <c r="V22" s="127">
        <f>IF(V17="gas",Verbräuche!V21*Faktoren!R$8/1000, Verbräuche!V21*Faktoren!R$9/1000)</f>
        <v>0</v>
      </c>
      <c r="W22" s="127">
        <f>IF(W17="gas",Verbräuche!W21*Faktoren!S$8/1000, Verbräuche!W21*Faktoren!S$9/1000)</f>
        <v>0</v>
      </c>
      <c r="X22" s="127">
        <f>IF(X17="gas",Verbräuche!X21*Faktoren!T$8/1000, Verbräuche!X21*Faktoren!T$9/1000)</f>
        <v>0</v>
      </c>
      <c r="Y22" s="127">
        <f>IF(Y17="gas",Verbräuche!Y21*Faktoren!U$8/1000, Verbräuche!Y21*Faktoren!U$9/1000)</f>
        <v>0</v>
      </c>
      <c r="Z22" s="127">
        <f>IF(Z17="gas",Verbräuche!Z21*Faktoren!V$8/1000, Verbräuche!Z21*Faktoren!V$9/1000)</f>
        <v>0</v>
      </c>
      <c r="AA22" s="127">
        <f>IF(AA17="gas",Verbräuche!AA21*Faktoren!W$8/1000, Verbräuche!AA21*Faktoren!W$9/1000)</f>
        <v>0</v>
      </c>
      <c r="AB22" s="127">
        <f>IF(AB17="gas",Verbräuche!AB21*Faktoren!X$8/1000, Verbräuche!AB21*Faktoren!X$9/1000)</f>
        <v>0</v>
      </c>
    </row>
    <row r="23" spans="1:71" s="128" customFormat="1" ht="16">
      <c r="B23" s="129"/>
      <c r="C23" s="282"/>
      <c r="D23" s="130"/>
      <c r="E23" s="283" t="s">
        <v>231</v>
      </c>
      <c r="F23" s="283"/>
      <c r="G23" s="131">
        <f>SUM(G9+G15+G21)</f>
        <v>2345444</v>
      </c>
      <c r="H23" s="132">
        <f t="shared" ref="H23:AB23" si="0">SUM(H9+H15+H21)</f>
        <v>2407458</v>
      </c>
      <c r="I23" s="132">
        <f t="shared" si="0"/>
        <v>0</v>
      </c>
      <c r="J23" s="132">
        <f t="shared" si="0"/>
        <v>0</v>
      </c>
      <c r="K23" s="132">
        <f t="shared" si="0"/>
        <v>0</v>
      </c>
      <c r="L23" s="132">
        <f t="shared" si="0"/>
        <v>0</v>
      </c>
      <c r="M23" s="132">
        <f t="shared" si="0"/>
        <v>0</v>
      </c>
      <c r="N23" s="132">
        <f t="shared" si="0"/>
        <v>0</v>
      </c>
      <c r="O23" s="132">
        <f t="shared" si="0"/>
        <v>0</v>
      </c>
      <c r="P23" s="132">
        <f t="shared" si="0"/>
        <v>0</v>
      </c>
      <c r="Q23" s="132">
        <f t="shared" si="0"/>
        <v>0</v>
      </c>
      <c r="R23" s="132">
        <f t="shared" si="0"/>
        <v>0</v>
      </c>
      <c r="S23" s="132">
        <f t="shared" si="0"/>
        <v>0</v>
      </c>
      <c r="T23" s="132">
        <f t="shared" si="0"/>
        <v>0</v>
      </c>
      <c r="U23" s="132">
        <f t="shared" si="0"/>
        <v>0</v>
      </c>
      <c r="V23" s="132">
        <f t="shared" si="0"/>
        <v>0</v>
      </c>
      <c r="W23" s="132">
        <f t="shared" si="0"/>
        <v>0</v>
      </c>
      <c r="X23" s="132">
        <f t="shared" si="0"/>
        <v>0</v>
      </c>
      <c r="Y23" s="132">
        <f t="shared" si="0"/>
        <v>0</v>
      </c>
      <c r="Z23" s="132">
        <f t="shared" si="0"/>
        <v>0</v>
      </c>
      <c r="AA23" s="132">
        <f t="shared" si="0"/>
        <v>0</v>
      </c>
      <c r="AB23" s="132">
        <f t="shared" si="0"/>
        <v>0</v>
      </c>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row>
    <row r="24" spans="1:71" s="88" customFormat="1" ht="6" customHeight="1">
      <c r="D24" s="133"/>
      <c r="E24" s="129"/>
      <c r="F24" s="134"/>
      <c r="G24" s="135"/>
      <c r="H24" s="135"/>
      <c r="I24" s="136"/>
      <c r="J24" s="136"/>
      <c r="K24" s="136"/>
      <c r="L24" s="136"/>
      <c r="M24" s="137"/>
      <c r="N24" s="137"/>
      <c r="O24" s="138"/>
      <c r="P24" s="138"/>
      <c r="Q24" s="138"/>
      <c r="R24" s="138"/>
      <c r="S24" s="138"/>
      <c r="T24" s="138"/>
      <c r="U24" s="138"/>
      <c r="V24" s="138"/>
      <c r="W24" s="138"/>
      <c r="X24" s="138"/>
      <c r="Y24" s="138"/>
      <c r="Z24" s="138"/>
      <c r="AA24" s="138"/>
      <c r="AB24" s="138"/>
    </row>
    <row r="25" spans="1:71" ht="16">
      <c r="B25" s="108"/>
      <c r="C25" s="280" t="s">
        <v>232</v>
      </c>
      <c r="D25" s="139">
        <v>1</v>
      </c>
      <c r="E25" s="140"/>
      <c r="F25" s="141" t="s">
        <v>233</v>
      </c>
      <c r="G25" s="142"/>
      <c r="H25" s="143"/>
      <c r="I25" s="143"/>
      <c r="J25" s="143"/>
      <c r="K25" s="143"/>
      <c r="L25" s="143"/>
      <c r="M25" s="143"/>
      <c r="N25" s="143"/>
      <c r="O25" s="143"/>
      <c r="P25" s="143"/>
      <c r="Q25" s="143"/>
      <c r="R25" s="143"/>
      <c r="S25" s="143"/>
      <c r="T25" s="143"/>
      <c r="U25" s="143"/>
      <c r="V25" s="143"/>
      <c r="W25" s="143"/>
      <c r="X25" s="143"/>
      <c r="Y25" s="143"/>
      <c r="Z25" s="143"/>
      <c r="AA25" s="143"/>
      <c r="AB25" s="143"/>
    </row>
    <row r="26" spans="1:71" ht="16">
      <c r="B26" s="108"/>
      <c r="C26" s="281"/>
      <c r="D26" s="109">
        <v>2</v>
      </c>
      <c r="E26" s="144"/>
      <c r="F26" s="145" t="s">
        <v>233</v>
      </c>
      <c r="G26" s="146"/>
      <c r="H26" s="147"/>
      <c r="I26" s="147"/>
      <c r="J26" s="147"/>
      <c r="K26" s="147"/>
      <c r="L26" s="147"/>
      <c r="M26" s="147"/>
      <c r="N26" s="147"/>
      <c r="O26" s="147"/>
      <c r="P26" s="147"/>
      <c r="Q26" s="147"/>
      <c r="R26" s="147"/>
      <c r="S26" s="147"/>
      <c r="T26" s="147"/>
      <c r="U26" s="147"/>
      <c r="V26" s="147"/>
      <c r="W26" s="147"/>
      <c r="X26" s="147"/>
      <c r="Y26" s="147"/>
      <c r="Z26" s="147"/>
      <c r="AA26" s="147"/>
      <c r="AB26" s="147"/>
    </row>
    <row r="27" spans="1:71" ht="16">
      <c r="B27" s="108"/>
      <c r="C27" s="281"/>
      <c r="D27" s="148">
        <v>3</v>
      </c>
      <c r="E27" s="149"/>
      <c r="F27" s="150" t="s">
        <v>233</v>
      </c>
      <c r="G27" s="151"/>
      <c r="H27" s="152"/>
      <c r="I27" s="152"/>
      <c r="J27" s="152"/>
      <c r="K27" s="152"/>
      <c r="L27" s="152"/>
      <c r="M27" s="152"/>
      <c r="N27" s="152"/>
      <c r="O27" s="152"/>
      <c r="P27" s="152"/>
      <c r="Q27" s="152"/>
      <c r="R27" s="152"/>
      <c r="S27" s="152"/>
      <c r="T27" s="152"/>
      <c r="U27" s="152"/>
      <c r="V27" s="152"/>
      <c r="W27" s="152"/>
      <c r="X27" s="152"/>
      <c r="Y27" s="152"/>
      <c r="Z27" s="152"/>
      <c r="AA27" s="152"/>
      <c r="AB27" s="152"/>
    </row>
    <row r="28" spans="1:71" s="94" customFormat="1" ht="18.75" customHeight="1">
      <c r="A28" s="87"/>
      <c r="B28" s="95"/>
      <c r="C28" s="282"/>
      <c r="D28" s="124"/>
      <c r="E28" s="284" t="s">
        <v>234</v>
      </c>
      <c r="F28" s="284"/>
      <c r="G28" s="153">
        <f>SUM(G25:G27)</f>
        <v>0</v>
      </c>
      <c r="H28" s="154">
        <f t="shared" ref="H28:J43" si="1">SUM(H25:H27)</f>
        <v>0</v>
      </c>
      <c r="I28" s="155">
        <f t="shared" si="1"/>
        <v>0</v>
      </c>
      <c r="J28" s="155">
        <f t="shared" si="1"/>
        <v>0</v>
      </c>
      <c r="K28" s="155">
        <f t="shared" ref="K28:K43" si="2">SUM(K25:K27)</f>
        <v>0</v>
      </c>
      <c r="L28" s="155">
        <f t="shared" ref="L28:L43" si="3">SUM(L25:L27)</f>
        <v>0</v>
      </c>
      <c r="M28" s="155">
        <f t="shared" ref="M28:M43" si="4">SUM(M25:M27)</f>
        <v>0</v>
      </c>
      <c r="N28" s="155">
        <f t="shared" ref="N28:N43" si="5">SUM(N25:N27)</f>
        <v>0</v>
      </c>
      <c r="O28" s="155">
        <f t="shared" ref="O28:O43" si="6">SUM(O25:O27)</f>
        <v>0</v>
      </c>
      <c r="P28" s="155">
        <f t="shared" ref="P28:P43" si="7">SUM(P25:P27)</f>
        <v>0</v>
      </c>
      <c r="Q28" s="155">
        <f t="shared" ref="Q28:Q43" si="8">SUM(Q25:Q27)</f>
        <v>0</v>
      </c>
      <c r="R28" s="155">
        <f t="shared" ref="R28:R43" si="9">SUM(R25:R27)</f>
        <v>0</v>
      </c>
      <c r="S28" s="155">
        <f t="shared" ref="S28:S43" si="10">SUM(S25:S27)</f>
        <v>0</v>
      </c>
      <c r="T28" s="155">
        <f t="shared" ref="T28:T43" si="11">SUM(T25:T27)</f>
        <v>0</v>
      </c>
      <c r="U28" s="155">
        <f t="shared" ref="U28:U43" si="12">SUM(U25:U27)</f>
        <v>0</v>
      </c>
      <c r="V28" s="155">
        <f t="shared" ref="V28:V43" si="13">SUM(V25:V27)</f>
        <v>0</v>
      </c>
      <c r="W28" s="155">
        <f t="shared" ref="W28:W43" si="14">SUM(W25:W27)</f>
        <v>0</v>
      </c>
      <c r="X28" s="155">
        <f t="shared" ref="X28:X43" si="15">SUM(X25:X27)</f>
        <v>0</v>
      </c>
      <c r="Y28" s="155">
        <f t="shared" ref="Y28:Y43" si="16">SUM(Y25:Y27)</f>
        <v>0</v>
      </c>
      <c r="Z28" s="155">
        <f t="shared" ref="Z28:Z43" si="17">SUM(Z25:Z27)</f>
        <v>0</v>
      </c>
      <c r="AA28" s="155">
        <f t="shared" ref="AA28:AA43" si="18">SUM(AA25:AA27)</f>
        <v>0</v>
      </c>
      <c r="AB28" s="155">
        <f t="shared" ref="AB28:AB43" si="19">SUM(AB25:AB27)</f>
        <v>0</v>
      </c>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row>
    <row r="29" spans="1:71" s="88" customFormat="1" ht="15" customHeight="1">
      <c r="D29" s="133"/>
      <c r="E29" s="129"/>
      <c r="F29" s="134"/>
      <c r="G29" s="135"/>
      <c r="H29" s="135"/>
      <c r="I29" s="136"/>
      <c r="J29" s="136"/>
      <c r="K29" s="136"/>
      <c r="L29" s="136"/>
      <c r="M29" s="137"/>
      <c r="N29" s="137"/>
      <c r="O29" s="138"/>
      <c r="P29" s="138"/>
      <c r="Q29" s="138"/>
      <c r="R29" s="138"/>
      <c r="S29" s="138"/>
      <c r="T29" s="138"/>
      <c r="U29" s="138"/>
      <c r="V29" s="138"/>
      <c r="W29" s="138"/>
      <c r="X29" s="138"/>
      <c r="Y29" s="138"/>
      <c r="Z29" s="138"/>
      <c r="AA29" s="138"/>
      <c r="AB29" s="138"/>
    </row>
    <row r="30" spans="1:71" ht="16">
      <c r="B30" s="108"/>
      <c r="C30" s="269" t="s">
        <v>235</v>
      </c>
      <c r="D30" s="156">
        <v>1</v>
      </c>
      <c r="E30" s="140"/>
      <c r="F30" s="157" t="s">
        <v>236</v>
      </c>
      <c r="G30" s="143">
        <v>122941.12</v>
      </c>
      <c r="H30" s="143">
        <v>120936.43</v>
      </c>
      <c r="I30" s="143"/>
      <c r="J30" s="143"/>
      <c r="K30" s="143"/>
      <c r="L30" s="143"/>
      <c r="M30" s="143"/>
      <c r="N30" s="143"/>
      <c r="O30" s="143"/>
      <c r="P30" s="143"/>
      <c r="Q30" s="143"/>
      <c r="R30" s="143"/>
      <c r="S30" s="143"/>
      <c r="T30" s="143"/>
      <c r="U30" s="143"/>
      <c r="V30" s="143"/>
      <c r="W30" s="143"/>
      <c r="X30" s="143"/>
      <c r="Y30" s="143"/>
      <c r="Z30" s="143"/>
      <c r="AA30" s="143"/>
      <c r="AB30" s="143"/>
    </row>
    <row r="31" spans="1:71" ht="16">
      <c r="B31" s="108"/>
      <c r="C31" s="270"/>
      <c r="D31" s="158">
        <v>2</v>
      </c>
      <c r="E31" s="159"/>
      <c r="F31" s="160" t="s">
        <v>236</v>
      </c>
      <c r="G31" s="147"/>
      <c r="H31" s="147"/>
      <c r="I31" s="147"/>
      <c r="J31" s="147"/>
      <c r="K31" s="147"/>
      <c r="L31" s="147"/>
      <c r="M31" s="147"/>
      <c r="N31" s="147"/>
      <c r="O31" s="147"/>
      <c r="P31" s="147"/>
      <c r="Q31" s="147"/>
      <c r="R31" s="147"/>
      <c r="S31" s="147"/>
      <c r="T31" s="147"/>
      <c r="U31" s="147"/>
      <c r="V31" s="147"/>
      <c r="W31" s="147"/>
      <c r="X31" s="147"/>
      <c r="Y31" s="147"/>
      <c r="Z31" s="147"/>
      <c r="AA31" s="147"/>
      <c r="AB31" s="147"/>
    </row>
    <row r="32" spans="1:71" ht="16">
      <c r="B32" s="108"/>
      <c r="C32" s="270"/>
      <c r="D32" s="161">
        <v>3</v>
      </c>
      <c r="E32" s="149"/>
      <c r="F32" s="162" t="s">
        <v>236</v>
      </c>
      <c r="G32" s="152"/>
      <c r="H32" s="152"/>
      <c r="I32" s="152"/>
      <c r="J32" s="152"/>
      <c r="K32" s="152"/>
      <c r="L32" s="152"/>
      <c r="M32" s="152"/>
      <c r="N32" s="152"/>
      <c r="O32" s="152"/>
      <c r="P32" s="152"/>
      <c r="Q32" s="152"/>
      <c r="R32" s="152"/>
      <c r="S32" s="152"/>
      <c r="T32" s="152"/>
      <c r="U32" s="152"/>
      <c r="V32" s="152"/>
      <c r="W32" s="152"/>
      <c r="X32" s="152"/>
      <c r="Y32" s="152"/>
      <c r="Z32" s="152"/>
      <c r="AA32" s="152"/>
      <c r="AB32" s="152"/>
    </row>
    <row r="33" spans="1:71" s="94" customFormat="1" ht="18.75" customHeight="1">
      <c r="A33" s="87"/>
      <c r="B33" s="95"/>
      <c r="C33" s="271"/>
      <c r="D33" s="163"/>
      <c r="E33" s="272" t="s">
        <v>237</v>
      </c>
      <c r="F33" s="273"/>
      <c r="G33" s="164">
        <f>SUM(G30:G32)</f>
        <v>122941.12</v>
      </c>
      <c r="H33" s="165">
        <f t="shared" si="1"/>
        <v>120936.43</v>
      </c>
      <c r="I33" s="165">
        <f t="shared" ref="I33:I43" si="20">SUM(I30:I32)</f>
        <v>0</v>
      </c>
      <c r="J33" s="165">
        <f t="shared" ref="J33:J43" si="21">SUM(J30:J32)</f>
        <v>0</v>
      </c>
      <c r="K33" s="165">
        <f t="shared" si="2"/>
        <v>0</v>
      </c>
      <c r="L33" s="165">
        <f t="shared" si="3"/>
        <v>0</v>
      </c>
      <c r="M33" s="165">
        <f t="shared" si="4"/>
        <v>0</v>
      </c>
      <c r="N33" s="165">
        <f t="shared" si="5"/>
        <v>0</v>
      </c>
      <c r="O33" s="165">
        <f t="shared" si="6"/>
        <v>0</v>
      </c>
      <c r="P33" s="165">
        <f t="shared" si="7"/>
        <v>0</v>
      </c>
      <c r="Q33" s="165">
        <f t="shared" si="8"/>
        <v>0</v>
      </c>
      <c r="R33" s="165">
        <f t="shared" si="9"/>
        <v>0</v>
      </c>
      <c r="S33" s="165">
        <f t="shared" si="10"/>
        <v>0</v>
      </c>
      <c r="T33" s="165">
        <f t="shared" si="11"/>
        <v>0</v>
      </c>
      <c r="U33" s="165">
        <f t="shared" si="12"/>
        <v>0</v>
      </c>
      <c r="V33" s="165">
        <f t="shared" si="13"/>
        <v>0</v>
      </c>
      <c r="W33" s="165">
        <f t="shared" si="14"/>
        <v>0</v>
      </c>
      <c r="X33" s="165">
        <f t="shared" si="15"/>
        <v>0</v>
      </c>
      <c r="Y33" s="165">
        <f t="shared" si="16"/>
        <v>0</v>
      </c>
      <c r="Z33" s="165">
        <f t="shared" si="17"/>
        <v>0</v>
      </c>
      <c r="AA33" s="165">
        <f t="shared" si="18"/>
        <v>0</v>
      </c>
      <c r="AB33" s="165">
        <f t="shared" si="19"/>
        <v>0</v>
      </c>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row>
    <row r="34" spans="1:71" s="88" customFormat="1" ht="6" customHeight="1">
      <c r="D34" s="133"/>
      <c r="E34" s="129"/>
      <c r="F34" s="166"/>
      <c r="G34" s="167"/>
      <c r="H34" s="167"/>
      <c r="I34" s="168"/>
      <c r="J34" s="168"/>
      <c r="K34" s="136"/>
      <c r="L34" s="136"/>
      <c r="M34" s="137"/>
      <c r="N34" s="137"/>
      <c r="O34" s="138"/>
      <c r="P34" s="138"/>
      <c r="Q34" s="138"/>
      <c r="R34" s="138"/>
      <c r="S34" s="138"/>
      <c r="T34" s="138"/>
      <c r="U34" s="138"/>
      <c r="V34" s="138"/>
      <c r="W34" s="138"/>
      <c r="X34" s="138"/>
      <c r="Y34" s="138"/>
      <c r="Z34" s="138"/>
      <c r="AA34" s="138"/>
      <c r="AB34" s="138"/>
    </row>
    <row r="35" spans="1:71" ht="16">
      <c r="B35" s="108"/>
      <c r="C35" s="269" t="s">
        <v>238</v>
      </c>
      <c r="D35" s="156">
        <v>1</v>
      </c>
      <c r="E35" s="140"/>
      <c r="F35" s="157" t="s">
        <v>239</v>
      </c>
      <c r="G35" s="143"/>
      <c r="H35" s="143"/>
      <c r="I35" s="143"/>
      <c r="J35" s="143"/>
      <c r="K35" s="143"/>
      <c r="L35" s="143"/>
      <c r="M35" s="143"/>
      <c r="N35" s="143"/>
      <c r="O35" s="143"/>
      <c r="P35" s="143"/>
      <c r="Q35" s="143"/>
      <c r="R35" s="143"/>
      <c r="S35" s="143"/>
      <c r="T35" s="143"/>
      <c r="U35" s="143"/>
      <c r="V35" s="143"/>
      <c r="W35" s="143"/>
      <c r="X35" s="143"/>
      <c r="Y35" s="143"/>
      <c r="Z35" s="143"/>
      <c r="AA35" s="143"/>
      <c r="AB35" s="143"/>
    </row>
    <row r="36" spans="1:71" ht="16">
      <c r="B36" s="108"/>
      <c r="C36" s="270"/>
      <c r="D36" s="158">
        <v>2</v>
      </c>
      <c r="E36" s="159"/>
      <c r="F36" s="160" t="s">
        <v>239</v>
      </c>
      <c r="G36" s="147"/>
      <c r="H36" s="147"/>
      <c r="I36" s="147"/>
      <c r="J36" s="147"/>
      <c r="K36" s="147"/>
      <c r="L36" s="147"/>
      <c r="M36" s="147"/>
      <c r="N36" s="147"/>
      <c r="O36" s="147"/>
      <c r="P36" s="147"/>
      <c r="Q36" s="147"/>
      <c r="R36" s="147"/>
      <c r="S36" s="147"/>
      <c r="T36" s="147"/>
      <c r="U36" s="147"/>
      <c r="V36" s="147"/>
      <c r="W36" s="147"/>
      <c r="X36" s="147"/>
      <c r="Y36" s="147"/>
      <c r="Z36" s="147"/>
      <c r="AA36" s="147"/>
      <c r="AB36" s="147"/>
    </row>
    <row r="37" spans="1:71" ht="16">
      <c r="B37" s="108"/>
      <c r="C37" s="270"/>
      <c r="D37" s="161">
        <v>3</v>
      </c>
      <c r="E37" s="149"/>
      <c r="F37" s="169" t="s">
        <v>239</v>
      </c>
      <c r="G37" s="152"/>
      <c r="H37" s="152"/>
      <c r="I37" s="152"/>
      <c r="J37" s="152"/>
      <c r="K37" s="152"/>
      <c r="L37" s="152"/>
      <c r="M37" s="152"/>
      <c r="N37" s="152"/>
      <c r="O37" s="152"/>
      <c r="P37" s="152"/>
      <c r="Q37" s="152"/>
      <c r="R37" s="152"/>
      <c r="S37" s="152"/>
      <c r="T37" s="152"/>
      <c r="U37" s="152"/>
      <c r="V37" s="152"/>
      <c r="W37" s="152"/>
      <c r="X37" s="152"/>
      <c r="Y37" s="152"/>
      <c r="Z37" s="152"/>
      <c r="AA37" s="152"/>
      <c r="AB37" s="152"/>
    </row>
    <row r="38" spans="1:71" s="94" customFormat="1" ht="18.75" customHeight="1">
      <c r="A38" s="87"/>
      <c r="B38" s="95"/>
      <c r="C38" s="271"/>
      <c r="D38" s="170"/>
      <c r="E38" s="274" t="s">
        <v>240</v>
      </c>
      <c r="F38" s="274"/>
      <c r="G38" s="164">
        <f>SUM(G35:G37)</f>
        <v>0</v>
      </c>
      <c r="H38" s="165">
        <f t="shared" si="1"/>
        <v>0</v>
      </c>
      <c r="I38" s="165">
        <f t="shared" si="20"/>
        <v>0</v>
      </c>
      <c r="J38" s="165">
        <f t="shared" si="21"/>
        <v>0</v>
      </c>
      <c r="K38" s="165">
        <f t="shared" si="2"/>
        <v>0</v>
      </c>
      <c r="L38" s="165">
        <f t="shared" si="3"/>
        <v>0</v>
      </c>
      <c r="M38" s="165">
        <f t="shared" si="4"/>
        <v>0</v>
      </c>
      <c r="N38" s="165">
        <f t="shared" si="5"/>
        <v>0</v>
      </c>
      <c r="O38" s="165">
        <f t="shared" si="6"/>
        <v>0</v>
      </c>
      <c r="P38" s="171">
        <f t="shared" si="7"/>
        <v>0</v>
      </c>
      <c r="Q38" s="164">
        <f t="shared" si="8"/>
        <v>0</v>
      </c>
      <c r="R38" s="165">
        <f t="shared" si="9"/>
        <v>0</v>
      </c>
      <c r="S38" s="165">
        <f t="shared" si="10"/>
        <v>0</v>
      </c>
      <c r="T38" s="165">
        <f t="shared" si="11"/>
        <v>0</v>
      </c>
      <c r="U38" s="165">
        <f t="shared" si="12"/>
        <v>0</v>
      </c>
      <c r="V38" s="165">
        <f t="shared" si="13"/>
        <v>0</v>
      </c>
      <c r="W38" s="165">
        <f t="shared" si="14"/>
        <v>0</v>
      </c>
      <c r="X38" s="165">
        <f t="shared" si="15"/>
        <v>0</v>
      </c>
      <c r="Y38" s="165">
        <f t="shared" si="16"/>
        <v>0</v>
      </c>
      <c r="Z38" s="165">
        <f t="shared" si="17"/>
        <v>0</v>
      </c>
      <c r="AA38" s="165">
        <f t="shared" si="18"/>
        <v>0</v>
      </c>
      <c r="AB38" s="165">
        <f t="shared" si="19"/>
        <v>0</v>
      </c>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row>
    <row r="39" spans="1:71" s="88" customFormat="1" ht="15" customHeight="1">
      <c r="B39" s="108"/>
      <c r="C39" s="108"/>
      <c r="D39" s="108"/>
      <c r="F39" s="138"/>
      <c r="G39" s="137"/>
      <c r="H39" s="136"/>
      <c r="I39" s="136"/>
      <c r="J39" s="136"/>
      <c r="K39" s="137"/>
      <c r="L39" s="137"/>
      <c r="M39" s="172"/>
      <c r="N39" s="172"/>
      <c r="O39" s="138"/>
      <c r="P39" s="138"/>
      <c r="Q39" s="138"/>
      <c r="R39" s="138"/>
      <c r="S39" s="138"/>
      <c r="T39" s="138"/>
      <c r="U39" s="138"/>
      <c r="V39" s="138"/>
      <c r="W39" s="138"/>
      <c r="X39" s="138"/>
      <c r="Y39" s="138"/>
      <c r="Z39" s="138"/>
      <c r="AA39" s="138"/>
      <c r="AB39" s="138"/>
    </row>
    <row r="40" spans="1:71" ht="16">
      <c r="B40" s="108"/>
      <c r="C40" s="275" t="s">
        <v>241</v>
      </c>
      <c r="D40" s="173">
        <v>1</v>
      </c>
      <c r="E40" s="140" t="s">
        <v>242</v>
      </c>
      <c r="F40" s="174" t="s">
        <v>243</v>
      </c>
      <c r="G40" s="142">
        <v>248.16</v>
      </c>
      <c r="H40" s="143">
        <v>248.16</v>
      </c>
      <c r="I40" s="143"/>
      <c r="J40" s="143"/>
      <c r="K40" s="143"/>
      <c r="L40" s="143"/>
      <c r="M40" s="143"/>
      <c r="N40" s="143"/>
      <c r="O40" s="143"/>
      <c r="P40" s="143"/>
      <c r="Q40" s="143"/>
      <c r="R40" s="143"/>
      <c r="S40" s="143"/>
      <c r="T40" s="143"/>
      <c r="U40" s="143"/>
      <c r="V40" s="143"/>
      <c r="W40" s="143"/>
      <c r="X40" s="143"/>
      <c r="Y40" s="143"/>
      <c r="Z40" s="143"/>
      <c r="AA40" s="143"/>
      <c r="AB40" s="143"/>
    </row>
    <row r="41" spans="1:71" ht="16">
      <c r="B41" s="108"/>
      <c r="C41" s="276"/>
      <c r="D41" s="175">
        <v>2</v>
      </c>
      <c r="E41" s="159"/>
      <c r="F41" s="176" t="s">
        <v>243</v>
      </c>
      <c r="G41" s="146"/>
      <c r="H41" s="147"/>
      <c r="I41" s="147"/>
      <c r="J41" s="147"/>
      <c r="K41" s="147"/>
      <c r="L41" s="147"/>
      <c r="M41" s="147"/>
      <c r="N41" s="147"/>
      <c r="O41" s="147"/>
      <c r="P41" s="147"/>
      <c r="Q41" s="147"/>
      <c r="R41" s="147"/>
      <c r="S41" s="147"/>
      <c r="T41" s="147"/>
      <c r="U41" s="147"/>
      <c r="V41" s="147"/>
      <c r="W41" s="147"/>
      <c r="X41" s="147"/>
      <c r="Y41" s="147"/>
      <c r="Z41" s="147"/>
      <c r="AA41" s="147"/>
      <c r="AB41" s="147"/>
    </row>
    <row r="42" spans="1:71" ht="16">
      <c r="B42" s="108"/>
      <c r="C42" s="276"/>
      <c r="D42" s="177">
        <v>3</v>
      </c>
      <c r="E42" s="149"/>
      <c r="F42" s="178" t="s">
        <v>243</v>
      </c>
      <c r="G42" s="151"/>
      <c r="H42" s="152"/>
      <c r="I42" s="152"/>
      <c r="J42" s="152"/>
      <c r="K42" s="152"/>
      <c r="L42" s="152"/>
      <c r="M42" s="152"/>
      <c r="N42" s="152"/>
      <c r="O42" s="152"/>
      <c r="P42" s="152"/>
      <c r="Q42" s="152"/>
      <c r="R42" s="152"/>
      <c r="S42" s="152"/>
      <c r="T42" s="152"/>
      <c r="U42" s="152"/>
      <c r="V42" s="152"/>
      <c r="W42" s="152"/>
      <c r="X42" s="152"/>
      <c r="Y42" s="152"/>
      <c r="Z42" s="152"/>
      <c r="AA42" s="152"/>
      <c r="AB42" s="152"/>
    </row>
    <row r="43" spans="1:71" s="94" customFormat="1" ht="18.75" customHeight="1">
      <c r="A43" s="87"/>
      <c r="B43" s="95"/>
      <c r="C43" s="277"/>
      <c r="D43" s="179"/>
      <c r="E43" s="278" t="s">
        <v>244</v>
      </c>
      <c r="F43" s="279"/>
      <c r="G43" s="180">
        <f>SUM(G40:G42)</f>
        <v>248.16</v>
      </c>
      <c r="H43" s="181">
        <f t="shared" si="1"/>
        <v>248.16</v>
      </c>
      <c r="I43" s="181">
        <f t="shared" si="20"/>
        <v>0</v>
      </c>
      <c r="J43" s="181">
        <f t="shared" si="21"/>
        <v>0</v>
      </c>
      <c r="K43" s="181">
        <f t="shared" si="2"/>
        <v>0</v>
      </c>
      <c r="L43" s="181">
        <f t="shared" si="3"/>
        <v>0</v>
      </c>
      <c r="M43" s="181">
        <f t="shared" si="4"/>
        <v>0</v>
      </c>
      <c r="N43" s="181">
        <f t="shared" si="5"/>
        <v>0</v>
      </c>
      <c r="O43" s="181">
        <f t="shared" si="6"/>
        <v>0</v>
      </c>
      <c r="P43" s="181">
        <f t="shared" si="7"/>
        <v>0</v>
      </c>
      <c r="Q43" s="181">
        <f t="shared" si="8"/>
        <v>0</v>
      </c>
      <c r="R43" s="181">
        <f t="shared" si="9"/>
        <v>0</v>
      </c>
      <c r="S43" s="181">
        <f t="shared" si="10"/>
        <v>0</v>
      </c>
      <c r="T43" s="181">
        <f t="shared" si="11"/>
        <v>0</v>
      </c>
      <c r="U43" s="181">
        <f t="shared" si="12"/>
        <v>0</v>
      </c>
      <c r="V43" s="181">
        <f t="shared" si="13"/>
        <v>0</v>
      </c>
      <c r="W43" s="181">
        <f t="shared" si="14"/>
        <v>0</v>
      </c>
      <c r="X43" s="181">
        <f t="shared" si="15"/>
        <v>0</v>
      </c>
      <c r="Y43" s="181">
        <f t="shared" si="16"/>
        <v>0</v>
      </c>
      <c r="Z43" s="181">
        <f t="shared" si="17"/>
        <v>0</v>
      </c>
      <c r="AA43" s="181">
        <f t="shared" si="18"/>
        <v>0</v>
      </c>
      <c r="AB43" s="181">
        <f t="shared" si="19"/>
        <v>0</v>
      </c>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row>
    <row r="44" spans="1:71" s="88" customFormat="1">
      <c r="E44" s="182"/>
      <c r="F44" s="182"/>
      <c r="G44" s="183"/>
      <c r="H44" s="183"/>
      <c r="I44" s="183"/>
      <c r="J44" s="183"/>
      <c r="K44" s="183"/>
      <c r="L44" s="183"/>
      <c r="M44" s="183"/>
      <c r="N44" s="183"/>
    </row>
    <row r="45" spans="1:71" s="88" customFormat="1"/>
    <row r="46" spans="1:71" s="88" customFormat="1" ht="14">
      <c r="B46" s="184"/>
      <c r="C46" s="184"/>
      <c r="D46" s="184"/>
      <c r="G46" s="108"/>
      <c r="H46" s="183"/>
      <c r="I46" s="183"/>
      <c r="J46" s="183"/>
      <c r="K46" s="183"/>
      <c r="L46" s="108"/>
      <c r="M46" s="108"/>
      <c r="N46" s="185"/>
    </row>
    <row r="47" spans="1:71" s="88" customFormat="1" ht="14">
      <c r="B47" s="184"/>
      <c r="C47" s="184"/>
      <c r="D47" s="184"/>
      <c r="G47" s="108"/>
      <c r="M47" s="108"/>
      <c r="N47" s="185"/>
    </row>
    <row r="48" spans="1:71" s="88" customFormat="1" ht="14">
      <c r="B48" s="186"/>
      <c r="C48" s="186"/>
      <c r="D48" s="186"/>
      <c r="G48" s="108"/>
      <c r="N48" s="185"/>
    </row>
    <row r="49" spans="5:14" s="88" customFormat="1">
      <c r="E49" s="182"/>
      <c r="F49" s="182"/>
      <c r="G49" s="183"/>
      <c r="H49" s="183"/>
      <c r="I49" s="183"/>
      <c r="J49" s="183"/>
      <c r="K49" s="183"/>
      <c r="L49" s="108"/>
      <c r="M49" s="108"/>
      <c r="N49" s="108"/>
    </row>
    <row r="50" spans="5:14" s="88" customFormat="1"/>
    <row r="51" spans="5:14" s="88" customFormat="1"/>
    <row r="52" spans="5:14" s="88" customFormat="1"/>
    <row r="53" spans="5:14" s="88" customFormat="1"/>
    <row r="54" spans="5:14" s="88" customFormat="1"/>
    <row r="55" spans="5:14" s="88" customFormat="1"/>
    <row r="56" spans="5:14" s="88" customFormat="1"/>
    <row r="57" spans="5:14" s="88" customFormat="1"/>
    <row r="58" spans="5:14" s="88" customFormat="1"/>
    <row r="59" spans="5:14" s="88" customFormat="1"/>
    <row r="60" spans="5:14" s="88" customFormat="1"/>
    <row r="61" spans="5:14" s="88" customFormat="1"/>
    <row r="62" spans="5:14" s="88" customFormat="1"/>
    <row r="63" spans="5:14" s="88" customFormat="1"/>
    <row r="64" spans="5:14" s="88" customFormat="1"/>
    <row r="65" s="88" customFormat="1"/>
    <row r="66" s="88" customFormat="1"/>
    <row r="67" s="88" customFormat="1"/>
    <row r="68" s="88" customFormat="1"/>
    <row r="69" s="88" customFormat="1"/>
    <row r="70" s="88" customFormat="1"/>
    <row r="71" s="88" customFormat="1"/>
    <row r="72" s="88" customFormat="1"/>
    <row r="73" s="88" customFormat="1"/>
    <row r="74" s="88" customFormat="1"/>
    <row r="75" s="88" customFormat="1"/>
    <row r="76" s="88" customFormat="1"/>
    <row r="77" s="88" customFormat="1"/>
    <row r="78" s="88" customFormat="1"/>
    <row r="79" s="88" customFormat="1"/>
    <row r="80" s="88" customFormat="1"/>
    <row r="81" s="88" customFormat="1"/>
    <row r="82" s="88" customFormat="1"/>
    <row r="83" s="88" customFormat="1"/>
    <row r="84" s="88" customFormat="1"/>
    <row r="85" s="88" customFormat="1"/>
    <row r="86" s="88" customFormat="1"/>
    <row r="87" s="88" customFormat="1"/>
    <row r="88" s="88" customFormat="1"/>
    <row r="89" s="88" customFormat="1"/>
    <row r="90" s="88" customFormat="1"/>
    <row r="91" s="88" customFormat="1"/>
    <row r="92" s="88" customFormat="1"/>
    <row r="93" s="88" customFormat="1"/>
    <row r="94" s="88" customFormat="1"/>
    <row r="95" s="88" customFormat="1"/>
    <row r="96" s="88" customFormat="1"/>
    <row r="97" s="88" customFormat="1"/>
    <row r="98" s="88" customFormat="1"/>
    <row r="99" s="88" customFormat="1"/>
    <row r="100" s="88" customFormat="1"/>
    <row r="101" s="88" customFormat="1"/>
    <row r="102" s="88" customFormat="1"/>
    <row r="103" s="88" customFormat="1"/>
    <row r="104" s="88" customFormat="1"/>
    <row r="105" s="88" customFormat="1"/>
    <row r="106" s="88" customFormat="1"/>
    <row r="107" s="88" customFormat="1"/>
    <row r="108" s="88" customFormat="1"/>
    <row r="109" s="88" customFormat="1"/>
    <row r="110" s="88" customFormat="1"/>
    <row r="111" s="88" customFormat="1"/>
    <row r="112" s="88" customFormat="1"/>
    <row r="113" spans="2:71" s="88" customFormat="1"/>
    <row r="114" spans="2:71" s="89" customFormat="1">
      <c r="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row>
    <row r="115" spans="2:71" s="89" customFormat="1">
      <c r="B115" s="88"/>
      <c r="AC115" s="88"/>
      <c r="AD115" s="88"/>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8"/>
      <c r="BR115" s="88"/>
      <c r="BS115" s="88"/>
    </row>
    <row r="116" spans="2:71" s="89" customFormat="1">
      <c r="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row>
    <row r="117" spans="2:71" s="89" customFormat="1">
      <c r="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8"/>
      <c r="BM117" s="88"/>
      <c r="BN117" s="88"/>
      <c r="BO117" s="88"/>
      <c r="BP117" s="88"/>
      <c r="BQ117" s="88"/>
      <c r="BR117" s="88"/>
      <c r="BS117" s="88"/>
    </row>
    <row r="118" spans="2:71" s="89" customFormat="1">
      <c r="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c r="BI118" s="88"/>
      <c r="BJ118" s="88"/>
      <c r="BK118" s="88"/>
      <c r="BL118" s="88"/>
      <c r="BM118" s="88"/>
      <c r="BN118" s="88"/>
      <c r="BO118" s="88"/>
      <c r="BP118" s="88"/>
      <c r="BQ118" s="88"/>
      <c r="BR118" s="88"/>
      <c r="BS118" s="88"/>
    </row>
    <row r="119" spans="2:71" s="89" customFormat="1">
      <c r="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c r="BK119" s="88"/>
      <c r="BL119" s="88"/>
      <c r="BM119" s="88"/>
      <c r="BN119" s="88"/>
      <c r="BO119" s="88"/>
      <c r="BP119" s="88"/>
      <c r="BQ119" s="88"/>
      <c r="BR119" s="88"/>
      <c r="BS119" s="88"/>
    </row>
    <row r="120" spans="2:71" s="89" customFormat="1">
      <c r="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row>
    <row r="121" spans="2:71" s="89" customFormat="1">
      <c r="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8"/>
      <c r="BB121" s="88"/>
      <c r="BC121" s="88"/>
      <c r="BD121" s="88"/>
      <c r="BE121" s="88"/>
      <c r="BF121" s="88"/>
      <c r="BG121" s="88"/>
      <c r="BH121" s="88"/>
      <c r="BI121" s="88"/>
      <c r="BJ121" s="88"/>
      <c r="BK121" s="88"/>
      <c r="BL121" s="88"/>
      <c r="BM121" s="88"/>
      <c r="BN121" s="88"/>
      <c r="BO121" s="88"/>
      <c r="BP121" s="88"/>
      <c r="BQ121" s="88"/>
      <c r="BR121" s="88"/>
      <c r="BS121" s="88"/>
    </row>
    <row r="122" spans="2:71" s="89" customFormat="1">
      <c r="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row>
    <row r="123" spans="2:71" s="89" customFormat="1">
      <c r="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row>
    <row r="124" spans="2:71" s="89" customFormat="1">
      <c r="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row>
    <row r="125" spans="2:71" s="89" customFormat="1">
      <c r="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c r="BM125" s="88"/>
      <c r="BN125" s="88"/>
      <c r="BO125" s="88"/>
      <c r="BP125" s="88"/>
      <c r="BQ125" s="88"/>
      <c r="BR125" s="88"/>
      <c r="BS125" s="88"/>
    </row>
    <row r="126" spans="2:71" s="89" customFormat="1">
      <c r="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row>
    <row r="127" spans="2:71" s="89" customFormat="1">
      <c r="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row>
    <row r="128" spans="2:71" s="89" customFormat="1">
      <c r="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8"/>
      <c r="BR128" s="88"/>
      <c r="BS128" s="88"/>
    </row>
    <row r="129" spans="2:71" s="89" customFormat="1">
      <c r="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row>
    <row r="130" spans="2:71" s="89" customFormat="1">
      <c r="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row>
    <row r="131" spans="2:71" s="89" customFormat="1">
      <c r="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88"/>
      <c r="BR131" s="88"/>
      <c r="BS131" s="88"/>
    </row>
    <row r="132" spans="2:71" s="89" customFormat="1">
      <c r="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c r="BM132" s="88"/>
      <c r="BN132" s="88"/>
      <c r="BO132" s="88"/>
      <c r="BP132" s="88"/>
      <c r="BQ132" s="88"/>
      <c r="BR132" s="88"/>
      <c r="BS132" s="88"/>
    </row>
    <row r="133" spans="2:71" s="89" customFormat="1">
      <c r="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88"/>
      <c r="BL133" s="88"/>
      <c r="BM133" s="88"/>
      <c r="BN133" s="88"/>
      <c r="BO133" s="88"/>
      <c r="BP133" s="88"/>
      <c r="BQ133" s="88"/>
      <c r="BR133" s="88"/>
      <c r="BS133" s="88"/>
    </row>
    <row r="134" spans="2:71" s="89" customFormat="1">
      <c r="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row>
    <row r="135" spans="2:71" s="89" customFormat="1">
      <c r="B135" s="88"/>
      <c r="AC135" s="88"/>
      <c r="AD135" s="88"/>
      <c r="AE135" s="88"/>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88"/>
      <c r="BB135" s="88"/>
      <c r="BC135" s="88"/>
      <c r="BD135" s="88"/>
      <c r="BE135" s="88"/>
      <c r="BF135" s="88"/>
      <c r="BG135" s="88"/>
      <c r="BH135" s="88"/>
      <c r="BI135" s="88"/>
      <c r="BJ135" s="88"/>
      <c r="BK135" s="88"/>
      <c r="BL135" s="88"/>
      <c r="BM135" s="88"/>
      <c r="BN135" s="88"/>
      <c r="BO135" s="88"/>
      <c r="BP135" s="88"/>
      <c r="BQ135" s="88"/>
      <c r="BR135" s="88"/>
      <c r="BS135" s="88"/>
    </row>
    <row r="136" spans="2:71" s="89" customFormat="1">
      <c r="B136" s="88"/>
      <c r="AC136" s="88"/>
      <c r="AD136" s="88"/>
      <c r="AE136" s="88"/>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88"/>
      <c r="BB136" s="88"/>
      <c r="BC136" s="88"/>
      <c r="BD136" s="88"/>
      <c r="BE136" s="88"/>
      <c r="BF136" s="88"/>
      <c r="BG136" s="88"/>
      <c r="BH136" s="88"/>
      <c r="BI136" s="88"/>
      <c r="BJ136" s="88"/>
      <c r="BK136" s="88"/>
      <c r="BL136" s="88"/>
      <c r="BM136" s="88"/>
      <c r="BN136" s="88"/>
      <c r="BO136" s="88"/>
      <c r="BP136" s="88"/>
      <c r="BQ136" s="88"/>
      <c r="BR136" s="88"/>
      <c r="BS136" s="88"/>
    </row>
    <row r="137" spans="2:71" s="89" customFormat="1">
      <c r="B137" s="88"/>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88"/>
      <c r="BC137" s="88"/>
      <c r="BD137" s="88"/>
      <c r="BE137" s="88"/>
      <c r="BF137" s="88"/>
      <c r="BG137" s="88"/>
      <c r="BH137" s="88"/>
      <c r="BI137" s="88"/>
      <c r="BJ137" s="88"/>
      <c r="BK137" s="88"/>
      <c r="BL137" s="88"/>
      <c r="BM137" s="88"/>
      <c r="BN137" s="88"/>
      <c r="BO137" s="88"/>
      <c r="BP137" s="88"/>
      <c r="BQ137" s="88"/>
      <c r="BR137" s="88"/>
      <c r="BS137" s="88"/>
    </row>
    <row r="138" spans="2:71" s="89" customFormat="1">
      <c r="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88"/>
      <c r="BC138" s="88"/>
      <c r="BD138" s="88"/>
      <c r="BE138" s="88"/>
      <c r="BF138" s="88"/>
      <c r="BG138" s="88"/>
      <c r="BH138" s="88"/>
      <c r="BI138" s="88"/>
      <c r="BJ138" s="88"/>
      <c r="BK138" s="88"/>
      <c r="BL138" s="88"/>
      <c r="BM138" s="88"/>
      <c r="BN138" s="88"/>
      <c r="BO138" s="88"/>
      <c r="BP138" s="88"/>
      <c r="BQ138" s="88"/>
      <c r="BR138" s="88"/>
      <c r="BS138" s="88"/>
    </row>
    <row r="139" spans="2:71" s="89" customFormat="1">
      <c r="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88"/>
      <c r="BE139" s="88"/>
      <c r="BF139" s="88"/>
      <c r="BG139" s="88"/>
      <c r="BH139" s="88"/>
      <c r="BI139" s="88"/>
      <c r="BJ139" s="88"/>
      <c r="BK139" s="88"/>
      <c r="BL139" s="88"/>
      <c r="BM139" s="88"/>
      <c r="BN139" s="88"/>
      <c r="BO139" s="88"/>
      <c r="BP139" s="88"/>
      <c r="BQ139" s="88"/>
      <c r="BR139" s="88"/>
      <c r="BS139" s="88"/>
    </row>
    <row r="140" spans="2:71" s="89" customFormat="1">
      <c r="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row>
    <row r="141" spans="2:71" s="89" customFormat="1">
      <c r="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c r="BK141" s="88"/>
      <c r="BL141" s="88"/>
      <c r="BM141" s="88"/>
      <c r="BN141" s="88"/>
      <c r="BO141" s="88"/>
      <c r="BP141" s="88"/>
      <c r="BQ141" s="88"/>
      <c r="BR141" s="88"/>
      <c r="BS141" s="88"/>
    </row>
    <row r="142" spans="2:71" s="89" customFormat="1">
      <c r="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88"/>
      <c r="BE142" s="88"/>
      <c r="BF142" s="88"/>
      <c r="BG142" s="88"/>
      <c r="BH142" s="88"/>
      <c r="BI142" s="88"/>
      <c r="BJ142" s="88"/>
      <c r="BK142" s="88"/>
      <c r="BL142" s="88"/>
      <c r="BM142" s="88"/>
      <c r="BN142" s="88"/>
      <c r="BO142" s="88"/>
      <c r="BP142" s="88"/>
      <c r="BQ142" s="88"/>
      <c r="BR142" s="88"/>
      <c r="BS142" s="88"/>
    </row>
    <row r="143" spans="2:71" s="89" customFormat="1">
      <c r="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88"/>
      <c r="BF143" s="88"/>
      <c r="BG143" s="88"/>
      <c r="BH143" s="88"/>
      <c r="BI143" s="88"/>
      <c r="BJ143" s="88"/>
      <c r="BK143" s="88"/>
      <c r="BL143" s="88"/>
      <c r="BM143" s="88"/>
      <c r="BN143" s="88"/>
      <c r="BO143" s="88"/>
      <c r="BP143" s="88"/>
      <c r="BQ143" s="88"/>
      <c r="BR143" s="88"/>
      <c r="BS143" s="88"/>
    </row>
    <row r="144" spans="2:71" s="89" customFormat="1">
      <c r="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c r="BC144" s="88"/>
      <c r="BD144" s="88"/>
      <c r="BE144" s="88"/>
      <c r="BF144" s="88"/>
      <c r="BG144" s="88"/>
      <c r="BH144" s="88"/>
      <c r="BI144" s="88"/>
      <c r="BJ144" s="88"/>
      <c r="BK144" s="88"/>
      <c r="BL144" s="88"/>
      <c r="BM144" s="88"/>
      <c r="BN144" s="88"/>
      <c r="BO144" s="88"/>
      <c r="BP144" s="88"/>
      <c r="BQ144" s="88"/>
      <c r="BR144" s="88"/>
      <c r="BS144" s="88"/>
    </row>
    <row r="145" spans="2:71" s="89" customFormat="1">
      <c r="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row>
    <row r="146" spans="2:71" s="89" customFormat="1">
      <c r="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row>
    <row r="147" spans="2:71" s="89" customFormat="1">
      <c r="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88"/>
    </row>
    <row r="148" spans="2:71" s="89" customFormat="1">
      <c r="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row>
    <row r="149" spans="2:71" s="89" customFormat="1">
      <c r="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row>
    <row r="150" spans="2:71" s="89" customFormat="1">
      <c r="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c r="BL150" s="88"/>
      <c r="BM150" s="88"/>
      <c r="BN150" s="88"/>
      <c r="BO150" s="88"/>
      <c r="BP150" s="88"/>
      <c r="BQ150" s="88"/>
      <c r="BR150" s="88"/>
      <c r="BS150" s="88"/>
    </row>
    <row r="151" spans="2:71" s="89" customFormat="1">
      <c r="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88"/>
      <c r="BS151" s="88"/>
    </row>
    <row r="152" spans="2:71" s="89" customFormat="1">
      <c r="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88"/>
      <c r="BS152" s="88"/>
    </row>
    <row r="153" spans="2:71" s="89" customFormat="1">
      <c r="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88"/>
      <c r="BS153" s="88"/>
    </row>
    <row r="154" spans="2:71" s="89" customFormat="1">
      <c r="B154" s="88"/>
      <c r="AC154" s="88"/>
      <c r="AD154" s="88"/>
      <c r="AE154" s="88"/>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88"/>
      <c r="BB154" s="88"/>
      <c r="BC154" s="88"/>
      <c r="BD154" s="88"/>
      <c r="BE154" s="88"/>
      <c r="BF154" s="88"/>
      <c r="BG154" s="88"/>
      <c r="BH154" s="88"/>
      <c r="BI154" s="88"/>
      <c r="BJ154" s="88"/>
      <c r="BK154" s="88"/>
      <c r="BL154" s="88"/>
      <c r="BM154" s="88"/>
      <c r="BN154" s="88"/>
      <c r="BO154" s="88"/>
      <c r="BP154" s="88"/>
      <c r="BQ154" s="88"/>
      <c r="BR154" s="88"/>
      <c r="BS154" s="88"/>
    </row>
    <row r="155" spans="2:71" s="89" customFormat="1">
      <c r="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88"/>
      <c r="BF155" s="88"/>
      <c r="BG155" s="88"/>
      <c r="BH155" s="88"/>
      <c r="BI155" s="88"/>
      <c r="BJ155" s="88"/>
      <c r="BK155" s="88"/>
      <c r="BL155" s="88"/>
      <c r="BM155" s="88"/>
      <c r="BN155" s="88"/>
      <c r="BO155" s="88"/>
      <c r="BP155" s="88"/>
      <c r="BQ155" s="88"/>
      <c r="BR155" s="88"/>
      <c r="BS155" s="88"/>
    </row>
    <row r="156" spans="2:71" s="89" customFormat="1">
      <c r="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88"/>
    </row>
    <row r="157" spans="2:71" s="89" customFormat="1">
      <c r="B157" s="88"/>
      <c r="AC157" s="88"/>
      <c r="AD157" s="88"/>
      <c r="AE157" s="88"/>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8"/>
      <c r="BB157" s="88"/>
      <c r="BC157" s="88"/>
      <c r="BD157" s="88"/>
      <c r="BE157" s="88"/>
      <c r="BF157" s="88"/>
      <c r="BG157" s="88"/>
      <c r="BH157" s="88"/>
      <c r="BI157" s="88"/>
      <c r="BJ157" s="88"/>
      <c r="BK157" s="88"/>
      <c r="BL157" s="88"/>
      <c r="BM157" s="88"/>
      <c r="BN157" s="88"/>
      <c r="BO157" s="88"/>
      <c r="BP157" s="88"/>
      <c r="BQ157" s="88"/>
      <c r="BR157" s="88"/>
      <c r="BS157" s="88"/>
    </row>
    <row r="158" spans="2:71" s="89" customFormat="1">
      <c r="B158" s="88"/>
      <c r="AC158" s="88"/>
      <c r="AD158" s="88"/>
      <c r="AE158" s="88"/>
      <c r="AF158" s="88"/>
      <c r="AG158" s="88"/>
      <c r="AH158" s="88"/>
      <c r="AI158" s="88"/>
      <c r="AJ158" s="88"/>
      <c r="AK158" s="88"/>
      <c r="AL158" s="88"/>
      <c r="AM158" s="88"/>
      <c r="AN158" s="88"/>
      <c r="AO158" s="88"/>
      <c r="AP158" s="88"/>
      <c r="AQ158" s="88"/>
      <c r="AR158" s="88"/>
      <c r="AS158" s="88"/>
      <c r="AT158" s="88"/>
      <c r="AU158" s="88"/>
      <c r="AV158" s="88"/>
      <c r="AW158" s="88"/>
      <c r="AX158" s="88"/>
      <c r="AY158" s="88"/>
      <c r="AZ158" s="88"/>
      <c r="BA158" s="88"/>
      <c r="BB158" s="88"/>
      <c r="BC158" s="88"/>
      <c r="BD158" s="88"/>
      <c r="BE158" s="88"/>
      <c r="BF158" s="88"/>
      <c r="BG158" s="88"/>
      <c r="BH158" s="88"/>
      <c r="BI158" s="88"/>
      <c r="BJ158" s="88"/>
      <c r="BK158" s="88"/>
      <c r="BL158" s="88"/>
      <c r="BM158" s="88"/>
      <c r="BN158" s="88"/>
      <c r="BO158" s="88"/>
      <c r="BP158" s="88"/>
      <c r="BQ158" s="88"/>
      <c r="BR158" s="88"/>
      <c r="BS158" s="88"/>
    </row>
    <row r="159" spans="2:71" s="89" customFormat="1">
      <c r="B159" s="88"/>
      <c r="AC159" s="88"/>
      <c r="AD159" s="88"/>
      <c r="AE159" s="88"/>
      <c r="AF159" s="88"/>
      <c r="AG159" s="88"/>
      <c r="AH159" s="88"/>
      <c r="AI159" s="88"/>
      <c r="AJ159" s="88"/>
      <c r="AK159" s="88"/>
      <c r="AL159" s="88"/>
      <c r="AM159" s="88"/>
      <c r="AN159" s="88"/>
      <c r="AO159" s="88"/>
      <c r="AP159" s="88"/>
      <c r="AQ159" s="88"/>
      <c r="AR159" s="88"/>
      <c r="AS159" s="88"/>
      <c r="AT159" s="88"/>
      <c r="AU159" s="88"/>
      <c r="AV159" s="88"/>
      <c r="AW159" s="88"/>
      <c r="AX159" s="88"/>
      <c r="AY159" s="88"/>
      <c r="AZ159" s="88"/>
      <c r="BA159" s="88"/>
      <c r="BB159" s="88"/>
      <c r="BC159" s="88"/>
      <c r="BD159" s="88"/>
      <c r="BE159" s="88"/>
      <c r="BF159" s="88"/>
      <c r="BG159" s="88"/>
      <c r="BH159" s="88"/>
      <c r="BI159" s="88"/>
      <c r="BJ159" s="88"/>
      <c r="BK159" s="88"/>
      <c r="BL159" s="88"/>
      <c r="BM159" s="88"/>
      <c r="BN159" s="88"/>
      <c r="BO159" s="88"/>
      <c r="BP159" s="88"/>
      <c r="BQ159" s="88"/>
      <c r="BR159" s="88"/>
      <c r="BS159" s="88"/>
    </row>
    <row r="160" spans="2:71" s="89" customFormat="1">
      <c r="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88"/>
      <c r="BF160" s="88"/>
      <c r="BG160" s="88"/>
      <c r="BH160" s="88"/>
      <c r="BI160" s="88"/>
      <c r="BJ160" s="88"/>
      <c r="BK160" s="88"/>
      <c r="BL160" s="88"/>
      <c r="BM160" s="88"/>
      <c r="BN160" s="88"/>
      <c r="BO160" s="88"/>
      <c r="BP160" s="88"/>
      <c r="BQ160" s="88"/>
      <c r="BR160" s="88"/>
      <c r="BS160" s="88"/>
    </row>
    <row r="161" spans="2:71" s="89" customFormat="1">
      <c r="B161" s="88"/>
      <c r="AC161" s="88"/>
      <c r="AD161" s="88"/>
      <c r="AE161" s="88"/>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88"/>
      <c r="BB161" s="88"/>
      <c r="BC161" s="88"/>
      <c r="BD161" s="88"/>
      <c r="BE161" s="88"/>
      <c r="BF161" s="88"/>
      <c r="BG161" s="88"/>
      <c r="BH161" s="88"/>
      <c r="BI161" s="88"/>
      <c r="BJ161" s="88"/>
      <c r="BK161" s="88"/>
      <c r="BL161" s="88"/>
      <c r="BM161" s="88"/>
      <c r="BN161" s="88"/>
      <c r="BO161" s="88"/>
      <c r="BP161" s="88"/>
      <c r="BQ161" s="88"/>
      <c r="BR161" s="88"/>
      <c r="BS161" s="88"/>
    </row>
    <row r="162" spans="2:71" s="89" customFormat="1">
      <c r="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c r="BC162" s="88"/>
      <c r="BD162" s="88"/>
      <c r="BE162" s="88"/>
      <c r="BF162" s="88"/>
      <c r="BG162" s="88"/>
      <c r="BH162" s="88"/>
      <c r="BI162" s="88"/>
      <c r="BJ162" s="88"/>
      <c r="BK162" s="88"/>
      <c r="BL162" s="88"/>
      <c r="BM162" s="88"/>
      <c r="BN162" s="88"/>
      <c r="BO162" s="88"/>
      <c r="BP162" s="88"/>
      <c r="BQ162" s="88"/>
      <c r="BR162" s="88"/>
      <c r="BS162" s="88"/>
    </row>
    <row r="163" spans="2:71" s="89" customFormat="1">
      <c r="B163" s="88"/>
      <c r="AC163" s="88"/>
      <c r="AD163" s="88"/>
      <c r="AE163" s="88"/>
      <c r="AF163" s="88"/>
      <c r="AG163" s="88"/>
      <c r="AH163" s="88"/>
      <c r="AI163" s="88"/>
      <c r="AJ163" s="88"/>
      <c r="AK163" s="88"/>
      <c r="AL163" s="88"/>
      <c r="AM163" s="88"/>
      <c r="AN163" s="88"/>
      <c r="AO163" s="88"/>
      <c r="AP163" s="88"/>
      <c r="AQ163" s="88"/>
      <c r="AR163" s="88"/>
      <c r="AS163" s="88"/>
      <c r="AT163" s="88"/>
      <c r="AU163" s="88"/>
      <c r="AV163" s="88"/>
      <c r="AW163" s="88"/>
      <c r="AX163" s="88"/>
      <c r="AY163" s="88"/>
      <c r="AZ163" s="88"/>
      <c r="BA163" s="88"/>
      <c r="BB163" s="88"/>
      <c r="BC163" s="88"/>
      <c r="BD163" s="88"/>
      <c r="BE163" s="88"/>
      <c r="BF163" s="88"/>
      <c r="BG163" s="88"/>
      <c r="BH163" s="88"/>
      <c r="BI163" s="88"/>
      <c r="BJ163" s="88"/>
      <c r="BK163" s="88"/>
      <c r="BL163" s="88"/>
      <c r="BM163" s="88"/>
      <c r="BN163" s="88"/>
      <c r="BO163" s="88"/>
      <c r="BP163" s="88"/>
      <c r="BQ163" s="88"/>
      <c r="BR163" s="88"/>
      <c r="BS163" s="88"/>
    </row>
    <row r="164" spans="2:71" s="89" customFormat="1">
      <c r="B164" s="88"/>
      <c r="AC164" s="88"/>
      <c r="AD164" s="88"/>
      <c r="AE164" s="88"/>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88"/>
      <c r="BB164" s="88"/>
      <c r="BC164" s="88"/>
      <c r="BD164" s="88"/>
      <c r="BE164" s="88"/>
      <c r="BF164" s="88"/>
      <c r="BG164" s="88"/>
      <c r="BH164" s="88"/>
      <c r="BI164" s="88"/>
      <c r="BJ164" s="88"/>
      <c r="BK164" s="88"/>
      <c r="BL164" s="88"/>
      <c r="BM164" s="88"/>
      <c r="BN164" s="88"/>
      <c r="BO164" s="88"/>
      <c r="BP164" s="88"/>
      <c r="BQ164" s="88"/>
      <c r="BR164" s="88"/>
      <c r="BS164" s="88"/>
    </row>
    <row r="165" spans="2:71" s="89" customFormat="1">
      <c r="B165" s="88"/>
      <c r="AC165" s="88"/>
      <c r="AD165" s="88"/>
      <c r="AE165" s="88"/>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88"/>
      <c r="BB165" s="88"/>
      <c r="BC165" s="88"/>
      <c r="BD165" s="88"/>
      <c r="BE165" s="88"/>
      <c r="BF165" s="88"/>
      <c r="BG165" s="88"/>
      <c r="BH165" s="88"/>
      <c r="BI165" s="88"/>
      <c r="BJ165" s="88"/>
      <c r="BK165" s="88"/>
      <c r="BL165" s="88"/>
      <c r="BM165" s="88"/>
      <c r="BN165" s="88"/>
      <c r="BO165" s="88"/>
      <c r="BP165" s="88"/>
      <c r="BQ165" s="88"/>
      <c r="BR165" s="88"/>
      <c r="BS165" s="88"/>
    </row>
    <row r="166" spans="2:71" s="89" customFormat="1">
      <c r="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c r="BC166" s="88"/>
      <c r="BD166" s="88"/>
      <c r="BE166" s="88"/>
      <c r="BF166" s="88"/>
      <c r="BG166" s="88"/>
      <c r="BH166" s="88"/>
      <c r="BI166" s="88"/>
      <c r="BJ166" s="88"/>
      <c r="BK166" s="88"/>
      <c r="BL166" s="88"/>
      <c r="BM166" s="88"/>
      <c r="BN166" s="88"/>
      <c r="BO166" s="88"/>
      <c r="BP166" s="88"/>
      <c r="BQ166" s="88"/>
      <c r="BR166" s="88"/>
      <c r="BS166" s="88"/>
    </row>
    <row r="167" spans="2:71" s="89" customFormat="1">
      <c r="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8"/>
      <c r="BH167" s="88"/>
      <c r="BI167" s="88"/>
      <c r="BJ167" s="88"/>
      <c r="BK167" s="88"/>
      <c r="BL167" s="88"/>
      <c r="BM167" s="88"/>
      <c r="BN167" s="88"/>
      <c r="BO167" s="88"/>
      <c r="BP167" s="88"/>
      <c r="BQ167" s="88"/>
      <c r="BR167" s="88"/>
      <c r="BS167" s="88"/>
    </row>
    <row r="168" spans="2:71" s="89" customFormat="1">
      <c r="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c r="BC168" s="88"/>
      <c r="BD168" s="88"/>
      <c r="BE168" s="88"/>
      <c r="BF168" s="88"/>
      <c r="BG168" s="88"/>
      <c r="BH168" s="88"/>
      <c r="BI168" s="88"/>
      <c r="BJ168" s="88"/>
      <c r="BK168" s="88"/>
      <c r="BL168" s="88"/>
      <c r="BM168" s="88"/>
      <c r="BN168" s="88"/>
      <c r="BO168" s="88"/>
      <c r="BP168" s="88"/>
      <c r="BQ168" s="88"/>
      <c r="BR168" s="88"/>
      <c r="BS168" s="88"/>
    </row>
    <row r="169" spans="2:71" s="89" customFormat="1">
      <c r="B169" s="88"/>
      <c r="AC169" s="88"/>
      <c r="AD169" s="88"/>
      <c r="AE169" s="88"/>
      <c r="AF169" s="88"/>
      <c r="AG169" s="88"/>
      <c r="AH169" s="88"/>
      <c r="AI169" s="88"/>
      <c r="AJ169" s="88"/>
      <c r="AK169" s="88"/>
      <c r="AL169" s="88"/>
      <c r="AM169" s="88"/>
      <c r="AN169" s="88"/>
      <c r="AO169" s="88"/>
      <c r="AP169" s="88"/>
      <c r="AQ169" s="88"/>
      <c r="AR169" s="88"/>
      <c r="AS169" s="88"/>
      <c r="AT169" s="88"/>
      <c r="AU169" s="88"/>
      <c r="AV169" s="88"/>
      <c r="AW169" s="88"/>
      <c r="AX169" s="88"/>
      <c r="AY169" s="88"/>
      <c r="AZ169" s="88"/>
      <c r="BA169" s="88"/>
      <c r="BB169" s="88"/>
      <c r="BC169" s="88"/>
      <c r="BD169" s="88"/>
      <c r="BE169" s="88"/>
      <c r="BF169" s="88"/>
      <c r="BG169" s="88"/>
      <c r="BH169" s="88"/>
      <c r="BI169" s="88"/>
      <c r="BJ169" s="88"/>
      <c r="BK169" s="88"/>
      <c r="BL169" s="88"/>
      <c r="BM169" s="88"/>
      <c r="BN169" s="88"/>
      <c r="BO169" s="88"/>
      <c r="BP169" s="88"/>
      <c r="BQ169" s="88"/>
      <c r="BR169" s="88"/>
      <c r="BS169" s="88"/>
    </row>
    <row r="170" spans="2:71" s="89" customFormat="1">
      <c r="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c r="BC170" s="88"/>
      <c r="BD170" s="88"/>
      <c r="BE170" s="88"/>
      <c r="BF170" s="88"/>
      <c r="BG170" s="88"/>
      <c r="BH170" s="88"/>
      <c r="BI170" s="88"/>
      <c r="BJ170" s="88"/>
      <c r="BK170" s="88"/>
      <c r="BL170" s="88"/>
      <c r="BM170" s="88"/>
      <c r="BN170" s="88"/>
      <c r="BO170" s="88"/>
      <c r="BP170" s="88"/>
      <c r="BQ170" s="88"/>
      <c r="BR170" s="88"/>
      <c r="BS170" s="88"/>
    </row>
    <row r="171" spans="2:71" s="89" customFormat="1">
      <c r="B171" s="88"/>
      <c r="AC171" s="88"/>
      <c r="AD171" s="88"/>
      <c r="AE171" s="88"/>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8"/>
      <c r="BB171" s="88"/>
      <c r="BC171" s="88"/>
      <c r="BD171" s="88"/>
      <c r="BE171" s="88"/>
      <c r="BF171" s="88"/>
      <c r="BG171" s="88"/>
      <c r="BH171" s="88"/>
      <c r="BI171" s="88"/>
      <c r="BJ171" s="88"/>
      <c r="BK171" s="88"/>
      <c r="BL171" s="88"/>
      <c r="BM171" s="88"/>
      <c r="BN171" s="88"/>
      <c r="BO171" s="88"/>
      <c r="BP171" s="88"/>
      <c r="BQ171" s="88"/>
      <c r="BR171" s="88"/>
      <c r="BS171" s="88"/>
    </row>
    <row r="172" spans="2:71" s="89" customFormat="1">
      <c r="B172" s="88"/>
      <c r="AC172" s="88"/>
      <c r="AD172" s="88"/>
      <c r="AE172" s="88"/>
      <c r="AF172" s="88"/>
      <c r="AG172" s="88"/>
      <c r="AH172" s="88"/>
      <c r="AI172" s="88"/>
      <c r="AJ172" s="88"/>
      <c r="AK172" s="88"/>
      <c r="AL172" s="88"/>
      <c r="AM172" s="88"/>
      <c r="AN172" s="88"/>
      <c r="AO172" s="88"/>
      <c r="AP172" s="88"/>
      <c r="AQ172" s="88"/>
      <c r="AR172" s="88"/>
      <c r="AS172" s="88"/>
      <c r="AT172" s="88"/>
      <c r="AU172" s="88"/>
      <c r="AV172" s="88"/>
      <c r="AW172" s="88"/>
      <c r="AX172" s="88"/>
      <c r="AY172" s="88"/>
      <c r="AZ172" s="88"/>
      <c r="BA172" s="88"/>
      <c r="BB172" s="88"/>
      <c r="BC172" s="88"/>
      <c r="BD172" s="88"/>
      <c r="BE172" s="88"/>
      <c r="BF172" s="88"/>
      <c r="BG172" s="88"/>
      <c r="BH172" s="88"/>
      <c r="BI172" s="88"/>
      <c r="BJ172" s="88"/>
      <c r="BK172" s="88"/>
      <c r="BL172" s="88"/>
      <c r="BM172" s="88"/>
      <c r="BN172" s="88"/>
      <c r="BO172" s="88"/>
      <c r="BP172" s="88"/>
      <c r="BQ172" s="88"/>
      <c r="BR172" s="88"/>
      <c r="BS172" s="88"/>
    </row>
    <row r="173" spans="2:71" s="89" customFormat="1">
      <c r="B173" s="88"/>
      <c r="AC173" s="88"/>
      <c r="AD173" s="88"/>
      <c r="AE173" s="88"/>
      <c r="AF173" s="88"/>
      <c r="AG173" s="88"/>
      <c r="AH173" s="88"/>
      <c r="AI173" s="88"/>
      <c r="AJ173" s="88"/>
      <c r="AK173" s="88"/>
      <c r="AL173" s="88"/>
      <c r="AM173" s="88"/>
      <c r="AN173" s="88"/>
      <c r="AO173" s="88"/>
      <c r="AP173" s="88"/>
      <c r="AQ173" s="88"/>
      <c r="AR173" s="88"/>
      <c r="AS173" s="88"/>
      <c r="AT173" s="88"/>
      <c r="AU173" s="88"/>
      <c r="AV173" s="88"/>
      <c r="AW173" s="88"/>
      <c r="AX173" s="88"/>
      <c r="AY173" s="88"/>
      <c r="AZ173" s="88"/>
      <c r="BA173" s="88"/>
      <c r="BB173" s="88"/>
      <c r="BC173" s="88"/>
      <c r="BD173" s="88"/>
      <c r="BE173" s="88"/>
      <c r="BF173" s="88"/>
      <c r="BG173" s="88"/>
      <c r="BH173" s="88"/>
      <c r="BI173" s="88"/>
      <c r="BJ173" s="88"/>
      <c r="BK173" s="88"/>
      <c r="BL173" s="88"/>
      <c r="BM173" s="88"/>
      <c r="BN173" s="88"/>
      <c r="BO173" s="88"/>
      <c r="BP173" s="88"/>
      <c r="BQ173" s="88"/>
      <c r="BR173" s="88"/>
      <c r="BS173" s="88"/>
    </row>
    <row r="174" spans="2:71" s="89" customFormat="1">
      <c r="B174" s="88"/>
      <c r="AC174" s="88"/>
      <c r="AD174" s="88"/>
      <c r="AE174" s="88"/>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88"/>
      <c r="BB174" s="88"/>
      <c r="BC174" s="88"/>
      <c r="BD174" s="88"/>
      <c r="BE174" s="88"/>
      <c r="BF174" s="88"/>
      <c r="BG174" s="88"/>
      <c r="BH174" s="88"/>
      <c r="BI174" s="88"/>
      <c r="BJ174" s="88"/>
      <c r="BK174" s="88"/>
      <c r="BL174" s="88"/>
      <c r="BM174" s="88"/>
      <c r="BN174" s="88"/>
      <c r="BO174" s="88"/>
      <c r="BP174" s="88"/>
      <c r="BQ174" s="88"/>
      <c r="BR174" s="88"/>
      <c r="BS174" s="88"/>
    </row>
    <row r="175" spans="2:71" s="89" customFormat="1">
      <c r="B175" s="88"/>
      <c r="AC175" s="88"/>
      <c r="AD175" s="88"/>
      <c r="AE175" s="88"/>
      <c r="AF175" s="88"/>
      <c r="AG175" s="88"/>
      <c r="AH175" s="88"/>
      <c r="AI175" s="88"/>
      <c r="AJ175" s="88"/>
      <c r="AK175" s="88"/>
      <c r="AL175" s="88"/>
      <c r="AM175" s="88"/>
      <c r="AN175" s="88"/>
      <c r="AO175" s="88"/>
      <c r="AP175" s="88"/>
      <c r="AQ175" s="88"/>
      <c r="AR175" s="88"/>
      <c r="AS175" s="88"/>
      <c r="AT175" s="88"/>
      <c r="AU175" s="88"/>
      <c r="AV175" s="88"/>
      <c r="AW175" s="88"/>
      <c r="AX175" s="88"/>
      <c r="AY175" s="88"/>
      <c r="AZ175" s="88"/>
      <c r="BA175" s="88"/>
      <c r="BB175" s="88"/>
      <c r="BC175" s="88"/>
      <c r="BD175" s="88"/>
      <c r="BE175" s="88"/>
      <c r="BF175" s="88"/>
      <c r="BG175" s="88"/>
      <c r="BH175" s="88"/>
      <c r="BI175" s="88"/>
      <c r="BJ175" s="88"/>
      <c r="BK175" s="88"/>
      <c r="BL175" s="88"/>
      <c r="BM175" s="88"/>
      <c r="BN175" s="88"/>
      <c r="BO175" s="88"/>
      <c r="BP175" s="88"/>
      <c r="BQ175" s="88"/>
      <c r="BR175" s="88"/>
      <c r="BS175" s="88"/>
    </row>
    <row r="176" spans="2:71" s="89" customFormat="1">
      <c r="B176" s="88"/>
      <c r="AC176" s="88"/>
      <c r="AD176" s="88"/>
      <c r="AE176" s="88"/>
      <c r="AF176" s="88"/>
      <c r="AG176" s="88"/>
      <c r="AH176" s="88"/>
      <c r="AI176" s="88"/>
      <c r="AJ176" s="88"/>
      <c r="AK176" s="88"/>
      <c r="AL176" s="88"/>
      <c r="AM176" s="88"/>
      <c r="AN176" s="88"/>
      <c r="AO176" s="88"/>
      <c r="AP176" s="88"/>
      <c r="AQ176" s="88"/>
      <c r="AR176" s="88"/>
      <c r="AS176" s="88"/>
      <c r="AT176" s="88"/>
      <c r="AU176" s="88"/>
      <c r="AV176" s="88"/>
      <c r="AW176" s="88"/>
      <c r="AX176" s="88"/>
      <c r="AY176" s="88"/>
      <c r="AZ176" s="88"/>
      <c r="BA176" s="88"/>
      <c r="BB176" s="88"/>
      <c r="BC176" s="88"/>
      <c r="BD176" s="88"/>
      <c r="BE176" s="88"/>
      <c r="BF176" s="88"/>
      <c r="BG176" s="88"/>
      <c r="BH176" s="88"/>
      <c r="BI176" s="88"/>
      <c r="BJ176" s="88"/>
      <c r="BK176" s="88"/>
      <c r="BL176" s="88"/>
      <c r="BM176" s="88"/>
      <c r="BN176" s="88"/>
      <c r="BO176" s="88"/>
      <c r="BP176" s="88"/>
      <c r="BQ176" s="88"/>
      <c r="BR176" s="88"/>
      <c r="BS176" s="88"/>
    </row>
    <row r="177" spans="2:71" s="89" customFormat="1">
      <c r="B177" s="88"/>
      <c r="AC177" s="88"/>
      <c r="AD177" s="88"/>
      <c r="AE177" s="88"/>
      <c r="AF177" s="88"/>
      <c r="AG177" s="88"/>
      <c r="AH177" s="88"/>
      <c r="AI177" s="88"/>
      <c r="AJ177" s="88"/>
      <c r="AK177" s="88"/>
      <c r="AL177" s="88"/>
      <c r="AM177" s="88"/>
      <c r="AN177" s="88"/>
      <c r="AO177" s="88"/>
      <c r="AP177" s="88"/>
      <c r="AQ177" s="88"/>
      <c r="AR177" s="88"/>
      <c r="AS177" s="88"/>
      <c r="AT177" s="88"/>
      <c r="AU177" s="88"/>
      <c r="AV177" s="88"/>
      <c r="AW177" s="88"/>
      <c r="AX177" s="88"/>
      <c r="AY177" s="88"/>
      <c r="AZ177" s="88"/>
      <c r="BA177" s="88"/>
      <c r="BB177" s="88"/>
      <c r="BC177" s="88"/>
      <c r="BD177" s="88"/>
      <c r="BE177" s="88"/>
      <c r="BF177" s="88"/>
      <c r="BG177" s="88"/>
      <c r="BH177" s="88"/>
      <c r="BI177" s="88"/>
      <c r="BJ177" s="88"/>
      <c r="BK177" s="88"/>
      <c r="BL177" s="88"/>
      <c r="BM177" s="88"/>
      <c r="BN177" s="88"/>
      <c r="BO177" s="88"/>
      <c r="BP177" s="88"/>
      <c r="BQ177" s="88"/>
      <c r="BR177" s="88"/>
      <c r="BS177" s="88"/>
    </row>
    <row r="178" spans="2:71" s="89" customFormat="1">
      <c r="B178" s="88"/>
      <c r="AC178" s="88"/>
      <c r="AD178" s="88"/>
      <c r="AE178" s="88"/>
      <c r="AF178" s="88"/>
      <c r="AG178" s="88"/>
      <c r="AH178" s="88"/>
      <c r="AI178" s="88"/>
      <c r="AJ178" s="88"/>
      <c r="AK178" s="88"/>
      <c r="AL178" s="88"/>
      <c r="AM178" s="88"/>
      <c r="AN178" s="88"/>
      <c r="AO178" s="88"/>
      <c r="AP178" s="88"/>
      <c r="AQ178" s="88"/>
      <c r="AR178" s="88"/>
      <c r="AS178" s="88"/>
      <c r="AT178" s="88"/>
      <c r="AU178" s="88"/>
      <c r="AV178" s="88"/>
      <c r="AW178" s="88"/>
      <c r="AX178" s="88"/>
      <c r="AY178" s="88"/>
      <c r="AZ178" s="88"/>
      <c r="BA178" s="88"/>
      <c r="BB178" s="88"/>
      <c r="BC178" s="88"/>
      <c r="BD178" s="88"/>
      <c r="BE178" s="88"/>
      <c r="BF178" s="88"/>
      <c r="BG178" s="88"/>
      <c r="BH178" s="88"/>
      <c r="BI178" s="88"/>
      <c r="BJ178" s="88"/>
      <c r="BK178" s="88"/>
      <c r="BL178" s="88"/>
      <c r="BM178" s="88"/>
      <c r="BN178" s="88"/>
      <c r="BO178" s="88"/>
      <c r="BP178" s="88"/>
      <c r="BQ178" s="88"/>
      <c r="BR178" s="88"/>
      <c r="BS178" s="88"/>
    </row>
    <row r="179" spans="2:71" s="89" customFormat="1">
      <c r="B179" s="88"/>
      <c r="AC179" s="88"/>
      <c r="AD179" s="88"/>
      <c r="AE179" s="88"/>
      <c r="AF179" s="88"/>
      <c r="AG179" s="88"/>
      <c r="AH179" s="88"/>
      <c r="AI179" s="88"/>
      <c r="AJ179" s="88"/>
      <c r="AK179" s="88"/>
      <c r="AL179" s="88"/>
      <c r="AM179" s="88"/>
      <c r="AN179" s="88"/>
      <c r="AO179" s="88"/>
      <c r="AP179" s="88"/>
      <c r="AQ179" s="88"/>
      <c r="AR179" s="88"/>
      <c r="AS179" s="88"/>
      <c r="AT179" s="88"/>
      <c r="AU179" s="88"/>
      <c r="AV179" s="88"/>
      <c r="AW179" s="88"/>
      <c r="AX179" s="88"/>
      <c r="AY179" s="88"/>
      <c r="AZ179" s="88"/>
      <c r="BA179" s="88"/>
      <c r="BB179" s="88"/>
      <c r="BC179" s="88"/>
      <c r="BD179" s="88"/>
      <c r="BE179" s="88"/>
      <c r="BF179" s="88"/>
      <c r="BG179" s="88"/>
      <c r="BH179" s="88"/>
      <c r="BI179" s="88"/>
      <c r="BJ179" s="88"/>
      <c r="BK179" s="88"/>
      <c r="BL179" s="88"/>
      <c r="BM179" s="88"/>
      <c r="BN179" s="88"/>
      <c r="BO179" s="88"/>
      <c r="BP179" s="88"/>
      <c r="BQ179" s="88"/>
      <c r="BR179" s="88"/>
      <c r="BS179" s="88"/>
    </row>
    <row r="180" spans="2:71" s="89" customFormat="1">
      <c r="B180" s="88"/>
      <c r="AC180" s="88"/>
      <c r="AD180" s="88"/>
      <c r="AE180" s="88"/>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88"/>
      <c r="BB180" s="88"/>
      <c r="BC180" s="88"/>
      <c r="BD180" s="88"/>
      <c r="BE180" s="88"/>
      <c r="BF180" s="88"/>
      <c r="BG180" s="88"/>
      <c r="BH180" s="88"/>
      <c r="BI180" s="88"/>
      <c r="BJ180" s="88"/>
      <c r="BK180" s="88"/>
      <c r="BL180" s="88"/>
      <c r="BM180" s="88"/>
      <c r="BN180" s="88"/>
      <c r="BO180" s="88"/>
      <c r="BP180" s="88"/>
      <c r="BQ180" s="88"/>
      <c r="BR180" s="88"/>
      <c r="BS180" s="88"/>
    </row>
    <row r="181" spans="2:71" s="89" customFormat="1">
      <c r="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row>
    <row r="182" spans="2:71" s="89" customFormat="1">
      <c r="B182" s="88"/>
      <c r="AC182" s="88"/>
      <c r="AD182" s="88"/>
      <c r="AE182" s="88"/>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88"/>
      <c r="BB182" s="88"/>
      <c r="BC182" s="88"/>
      <c r="BD182" s="88"/>
      <c r="BE182" s="88"/>
      <c r="BF182" s="88"/>
      <c r="BG182" s="88"/>
      <c r="BH182" s="88"/>
      <c r="BI182" s="88"/>
      <c r="BJ182" s="88"/>
      <c r="BK182" s="88"/>
      <c r="BL182" s="88"/>
      <c r="BM182" s="88"/>
      <c r="BN182" s="88"/>
      <c r="BO182" s="88"/>
      <c r="BP182" s="88"/>
      <c r="BQ182" s="88"/>
      <c r="BR182" s="88"/>
      <c r="BS182" s="88"/>
    </row>
    <row r="183" spans="2:71" s="89" customFormat="1">
      <c r="B183" s="88"/>
      <c r="AC183" s="88"/>
      <c r="AD183" s="88"/>
      <c r="AE183" s="88"/>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88"/>
      <c r="BB183" s="88"/>
      <c r="BC183" s="88"/>
      <c r="BD183" s="88"/>
      <c r="BE183" s="88"/>
      <c r="BF183" s="88"/>
      <c r="BG183" s="88"/>
      <c r="BH183" s="88"/>
      <c r="BI183" s="88"/>
      <c r="BJ183" s="88"/>
      <c r="BK183" s="88"/>
      <c r="BL183" s="88"/>
      <c r="BM183" s="88"/>
      <c r="BN183" s="88"/>
      <c r="BO183" s="88"/>
      <c r="BP183" s="88"/>
      <c r="BQ183" s="88"/>
      <c r="BR183" s="88"/>
      <c r="BS183" s="88"/>
    </row>
    <row r="184" spans="2:71" s="89" customFormat="1">
      <c r="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88"/>
      <c r="BB184" s="88"/>
      <c r="BC184" s="88"/>
      <c r="BD184" s="88"/>
      <c r="BE184" s="88"/>
      <c r="BF184" s="88"/>
      <c r="BG184" s="88"/>
      <c r="BH184" s="88"/>
      <c r="BI184" s="88"/>
      <c r="BJ184" s="88"/>
      <c r="BK184" s="88"/>
      <c r="BL184" s="88"/>
      <c r="BM184" s="88"/>
      <c r="BN184" s="88"/>
      <c r="BO184" s="88"/>
      <c r="BP184" s="88"/>
      <c r="BQ184" s="88"/>
      <c r="BR184" s="88"/>
      <c r="BS184" s="88"/>
    </row>
    <row r="185" spans="2:71" s="89" customFormat="1">
      <c r="B185" s="88"/>
      <c r="AC185" s="88"/>
      <c r="AD185" s="88"/>
      <c r="AE185" s="88"/>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8"/>
      <c r="BB185" s="88"/>
      <c r="BC185" s="88"/>
      <c r="BD185" s="88"/>
      <c r="BE185" s="88"/>
      <c r="BF185" s="88"/>
      <c r="BG185" s="88"/>
      <c r="BH185" s="88"/>
      <c r="BI185" s="88"/>
      <c r="BJ185" s="88"/>
      <c r="BK185" s="88"/>
      <c r="BL185" s="88"/>
      <c r="BM185" s="88"/>
      <c r="BN185" s="88"/>
      <c r="BO185" s="88"/>
      <c r="BP185" s="88"/>
      <c r="BQ185" s="88"/>
      <c r="BR185" s="88"/>
      <c r="BS185" s="88"/>
    </row>
    <row r="186" spans="2:71" s="89" customFormat="1">
      <c r="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c r="BC186" s="88"/>
      <c r="BD186" s="88"/>
      <c r="BE186" s="88"/>
      <c r="BF186" s="88"/>
      <c r="BG186" s="88"/>
      <c r="BH186" s="88"/>
      <c r="BI186" s="88"/>
      <c r="BJ186" s="88"/>
      <c r="BK186" s="88"/>
      <c r="BL186" s="88"/>
      <c r="BM186" s="88"/>
      <c r="BN186" s="88"/>
      <c r="BO186" s="88"/>
      <c r="BP186" s="88"/>
      <c r="BQ186" s="88"/>
      <c r="BR186" s="88"/>
      <c r="BS186" s="88"/>
    </row>
    <row r="187" spans="2:71" s="89" customFormat="1">
      <c r="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88"/>
      <c r="AY187" s="88"/>
      <c r="AZ187" s="88"/>
      <c r="BA187" s="88"/>
      <c r="BB187" s="88"/>
      <c r="BC187" s="88"/>
      <c r="BD187" s="88"/>
      <c r="BE187" s="88"/>
      <c r="BF187" s="88"/>
      <c r="BG187" s="88"/>
      <c r="BH187" s="88"/>
      <c r="BI187" s="88"/>
      <c r="BJ187" s="88"/>
      <c r="BK187" s="88"/>
      <c r="BL187" s="88"/>
      <c r="BM187" s="88"/>
      <c r="BN187" s="88"/>
      <c r="BO187" s="88"/>
      <c r="BP187" s="88"/>
      <c r="BQ187" s="88"/>
      <c r="BR187" s="88"/>
      <c r="BS187" s="88"/>
    </row>
    <row r="188" spans="2:71" s="89" customFormat="1">
      <c r="B188" s="88"/>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88"/>
      <c r="BF188" s="88"/>
      <c r="BG188" s="88"/>
      <c r="BH188" s="88"/>
      <c r="BI188" s="88"/>
      <c r="BJ188" s="88"/>
      <c r="BK188" s="88"/>
      <c r="BL188" s="88"/>
      <c r="BM188" s="88"/>
      <c r="BN188" s="88"/>
      <c r="BO188" s="88"/>
      <c r="BP188" s="88"/>
      <c r="BQ188" s="88"/>
      <c r="BR188" s="88"/>
      <c r="BS188" s="88"/>
    </row>
    <row r="189" spans="2:71" s="89" customFormat="1">
      <c r="B189" s="88"/>
      <c r="AC189" s="88"/>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c r="BB189" s="88"/>
      <c r="BC189" s="88"/>
      <c r="BD189" s="88"/>
      <c r="BE189" s="88"/>
      <c r="BF189" s="88"/>
      <c r="BG189" s="88"/>
      <c r="BH189" s="88"/>
      <c r="BI189" s="88"/>
      <c r="BJ189" s="88"/>
      <c r="BK189" s="88"/>
      <c r="BL189" s="88"/>
      <c r="BM189" s="88"/>
      <c r="BN189" s="88"/>
      <c r="BO189" s="88"/>
      <c r="BP189" s="88"/>
      <c r="BQ189" s="88"/>
      <c r="BR189" s="88"/>
      <c r="BS189" s="88"/>
    </row>
    <row r="190" spans="2:71" s="89" customFormat="1">
      <c r="B190" s="88"/>
      <c r="AC190" s="88"/>
      <c r="AD190" s="88"/>
      <c r="AE190" s="88"/>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88"/>
      <c r="BB190" s="88"/>
      <c r="BC190" s="88"/>
      <c r="BD190" s="88"/>
      <c r="BE190" s="88"/>
      <c r="BF190" s="88"/>
      <c r="BG190" s="88"/>
      <c r="BH190" s="88"/>
      <c r="BI190" s="88"/>
      <c r="BJ190" s="88"/>
      <c r="BK190" s="88"/>
      <c r="BL190" s="88"/>
      <c r="BM190" s="88"/>
      <c r="BN190" s="88"/>
      <c r="BO190" s="88"/>
      <c r="BP190" s="88"/>
      <c r="BQ190" s="88"/>
      <c r="BR190" s="88"/>
      <c r="BS190" s="88"/>
    </row>
    <row r="191" spans="2:71" s="89" customFormat="1">
      <c r="B191" s="88"/>
      <c r="AC191" s="88"/>
      <c r="AD191" s="88"/>
      <c r="AE191" s="88"/>
      <c r="AF191" s="88"/>
      <c r="AG191" s="88"/>
      <c r="AH191" s="88"/>
      <c r="AI191" s="88"/>
      <c r="AJ191" s="88"/>
      <c r="AK191" s="88"/>
      <c r="AL191" s="88"/>
      <c r="AM191" s="88"/>
      <c r="AN191" s="88"/>
      <c r="AO191" s="88"/>
      <c r="AP191" s="88"/>
      <c r="AQ191" s="88"/>
      <c r="AR191" s="88"/>
      <c r="AS191" s="88"/>
      <c r="AT191" s="88"/>
      <c r="AU191" s="88"/>
      <c r="AV191" s="88"/>
      <c r="AW191" s="88"/>
      <c r="AX191" s="88"/>
      <c r="AY191" s="88"/>
      <c r="AZ191" s="88"/>
      <c r="BA191" s="88"/>
      <c r="BB191" s="88"/>
      <c r="BC191" s="88"/>
      <c r="BD191" s="88"/>
      <c r="BE191" s="88"/>
      <c r="BF191" s="88"/>
      <c r="BG191" s="88"/>
      <c r="BH191" s="88"/>
      <c r="BI191" s="88"/>
      <c r="BJ191" s="88"/>
      <c r="BK191" s="88"/>
      <c r="BL191" s="88"/>
      <c r="BM191" s="88"/>
      <c r="BN191" s="88"/>
      <c r="BO191" s="88"/>
      <c r="BP191" s="88"/>
      <c r="BQ191" s="88"/>
      <c r="BR191" s="88"/>
      <c r="BS191" s="88"/>
    </row>
    <row r="192" spans="2:71" s="89" customFormat="1">
      <c r="B192" s="88"/>
      <c r="AC192" s="88"/>
      <c r="AD192" s="88"/>
      <c r="AE192" s="88"/>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8"/>
      <c r="BB192" s="88"/>
      <c r="BC192" s="88"/>
      <c r="BD192" s="88"/>
      <c r="BE192" s="88"/>
      <c r="BF192" s="88"/>
      <c r="BG192" s="88"/>
      <c r="BH192" s="88"/>
      <c r="BI192" s="88"/>
      <c r="BJ192" s="88"/>
      <c r="BK192" s="88"/>
      <c r="BL192" s="88"/>
      <c r="BM192" s="88"/>
      <c r="BN192" s="88"/>
      <c r="BO192" s="88"/>
      <c r="BP192" s="88"/>
      <c r="BQ192" s="88"/>
      <c r="BR192" s="88"/>
      <c r="BS192" s="88"/>
    </row>
    <row r="193" spans="2:71" s="89" customFormat="1">
      <c r="B193" s="88"/>
      <c r="AC193" s="88"/>
      <c r="AD193" s="88"/>
      <c r="AE193" s="88"/>
      <c r="AF193" s="88"/>
      <c r="AG193" s="88"/>
      <c r="AH193" s="88"/>
      <c r="AI193" s="88"/>
      <c r="AJ193" s="88"/>
      <c r="AK193" s="88"/>
      <c r="AL193" s="88"/>
      <c r="AM193" s="88"/>
      <c r="AN193" s="88"/>
      <c r="AO193" s="88"/>
      <c r="AP193" s="88"/>
      <c r="AQ193" s="88"/>
      <c r="AR193" s="88"/>
      <c r="AS193" s="88"/>
      <c r="AT193" s="88"/>
      <c r="AU193" s="88"/>
      <c r="AV193" s="88"/>
      <c r="AW193" s="88"/>
      <c r="AX193" s="88"/>
      <c r="AY193" s="88"/>
      <c r="AZ193" s="88"/>
      <c r="BA193" s="88"/>
      <c r="BB193" s="88"/>
      <c r="BC193" s="88"/>
      <c r="BD193" s="88"/>
      <c r="BE193" s="88"/>
      <c r="BF193" s="88"/>
      <c r="BG193" s="88"/>
      <c r="BH193" s="88"/>
      <c r="BI193" s="88"/>
      <c r="BJ193" s="88"/>
      <c r="BK193" s="88"/>
      <c r="BL193" s="88"/>
      <c r="BM193" s="88"/>
      <c r="BN193" s="88"/>
      <c r="BO193" s="88"/>
      <c r="BP193" s="88"/>
      <c r="BQ193" s="88"/>
      <c r="BR193" s="88"/>
      <c r="BS193" s="88"/>
    </row>
    <row r="194" spans="2:71" s="89" customFormat="1">
      <c r="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c r="BC194" s="88"/>
      <c r="BD194" s="88"/>
      <c r="BE194" s="88"/>
      <c r="BF194" s="88"/>
      <c r="BG194" s="88"/>
      <c r="BH194" s="88"/>
      <c r="BI194" s="88"/>
      <c r="BJ194" s="88"/>
      <c r="BK194" s="88"/>
      <c r="BL194" s="88"/>
      <c r="BM194" s="88"/>
      <c r="BN194" s="88"/>
      <c r="BO194" s="88"/>
      <c r="BP194" s="88"/>
      <c r="BQ194" s="88"/>
      <c r="BR194" s="88"/>
      <c r="BS194" s="88"/>
    </row>
    <row r="195" spans="2:71" s="89" customFormat="1">
      <c r="B195" s="88"/>
      <c r="AC195" s="88"/>
      <c r="AD195" s="88"/>
      <c r="AE195" s="88"/>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88"/>
      <c r="BB195" s="88"/>
      <c r="BC195" s="88"/>
      <c r="BD195" s="88"/>
      <c r="BE195" s="88"/>
      <c r="BF195" s="88"/>
      <c r="BG195" s="88"/>
      <c r="BH195" s="88"/>
      <c r="BI195" s="88"/>
      <c r="BJ195" s="88"/>
      <c r="BK195" s="88"/>
      <c r="BL195" s="88"/>
      <c r="BM195" s="88"/>
      <c r="BN195" s="88"/>
      <c r="BO195" s="88"/>
      <c r="BP195" s="88"/>
      <c r="BQ195" s="88"/>
      <c r="BR195" s="88"/>
      <c r="BS195" s="88"/>
    </row>
    <row r="196" spans="2:71" s="89" customFormat="1">
      <c r="B196" s="88"/>
      <c r="AC196" s="88"/>
      <c r="AD196" s="88"/>
      <c r="AE196" s="88"/>
      <c r="AF196" s="88"/>
      <c r="AG196" s="88"/>
      <c r="AH196" s="88"/>
      <c r="AI196" s="88"/>
      <c r="AJ196" s="88"/>
      <c r="AK196" s="88"/>
      <c r="AL196" s="88"/>
      <c r="AM196" s="88"/>
      <c r="AN196" s="88"/>
      <c r="AO196" s="88"/>
      <c r="AP196" s="88"/>
      <c r="AQ196" s="88"/>
      <c r="AR196" s="88"/>
      <c r="AS196" s="88"/>
      <c r="AT196" s="88"/>
      <c r="AU196" s="88"/>
      <c r="AV196" s="88"/>
      <c r="AW196" s="88"/>
      <c r="AX196" s="88"/>
      <c r="AY196" s="88"/>
      <c r="AZ196" s="88"/>
      <c r="BA196" s="88"/>
      <c r="BB196" s="88"/>
      <c r="BC196" s="88"/>
      <c r="BD196" s="88"/>
      <c r="BE196" s="88"/>
      <c r="BF196" s="88"/>
      <c r="BG196" s="88"/>
      <c r="BH196" s="88"/>
      <c r="BI196" s="88"/>
      <c r="BJ196" s="88"/>
      <c r="BK196" s="88"/>
      <c r="BL196" s="88"/>
      <c r="BM196" s="88"/>
      <c r="BN196" s="88"/>
      <c r="BO196" s="88"/>
      <c r="BP196" s="88"/>
      <c r="BQ196" s="88"/>
      <c r="BR196" s="88"/>
      <c r="BS196" s="88"/>
    </row>
    <row r="197" spans="2:71" s="89" customFormat="1">
      <c r="B197" s="88"/>
      <c r="AC197" s="88"/>
      <c r="AD197" s="88"/>
      <c r="AE197" s="88"/>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88"/>
      <c r="BB197" s="88"/>
      <c r="BC197" s="88"/>
      <c r="BD197" s="88"/>
      <c r="BE197" s="88"/>
      <c r="BF197" s="88"/>
      <c r="BG197" s="88"/>
      <c r="BH197" s="88"/>
      <c r="BI197" s="88"/>
      <c r="BJ197" s="88"/>
      <c r="BK197" s="88"/>
      <c r="BL197" s="88"/>
      <c r="BM197" s="88"/>
      <c r="BN197" s="88"/>
      <c r="BO197" s="88"/>
      <c r="BP197" s="88"/>
      <c r="BQ197" s="88"/>
      <c r="BR197" s="88"/>
      <c r="BS197" s="88"/>
    </row>
    <row r="198" spans="2:71" s="89" customFormat="1">
      <c r="B198" s="88"/>
      <c r="AC198" s="88"/>
      <c r="AD198" s="88"/>
      <c r="AE198" s="88"/>
      <c r="AF198" s="88"/>
      <c r="AG198" s="88"/>
      <c r="AH198" s="88"/>
      <c r="AI198" s="88"/>
      <c r="AJ198" s="88"/>
      <c r="AK198" s="88"/>
      <c r="AL198" s="88"/>
      <c r="AM198" s="88"/>
      <c r="AN198" s="88"/>
      <c r="AO198" s="88"/>
      <c r="AP198" s="88"/>
      <c r="AQ198" s="88"/>
      <c r="AR198" s="88"/>
      <c r="AS198" s="88"/>
      <c r="AT198" s="88"/>
      <c r="AU198" s="88"/>
      <c r="AV198" s="88"/>
      <c r="AW198" s="88"/>
      <c r="AX198" s="88"/>
      <c r="AY198" s="88"/>
      <c r="AZ198" s="88"/>
      <c r="BA198" s="88"/>
      <c r="BB198" s="88"/>
      <c r="BC198" s="88"/>
      <c r="BD198" s="88"/>
      <c r="BE198" s="88"/>
      <c r="BF198" s="88"/>
      <c r="BG198" s="88"/>
      <c r="BH198" s="88"/>
      <c r="BI198" s="88"/>
      <c r="BJ198" s="88"/>
      <c r="BK198" s="88"/>
      <c r="BL198" s="88"/>
      <c r="BM198" s="88"/>
      <c r="BN198" s="88"/>
      <c r="BO198" s="88"/>
      <c r="BP198" s="88"/>
      <c r="BQ198" s="88"/>
      <c r="BR198" s="88"/>
      <c r="BS198" s="88"/>
    </row>
    <row r="199" spans="2:71" s="89" customFormat="1">
      <c r="B199" s="88"/>
      <c r="AC199" s="88"/>
      <c r="AD199" s="88"/>
      <c r="AE199" s="88"/>
      <c r="AF199" s="88"/>
      <c r="AG199" s="88"/>
      <c r="AH199" s="88"/>
      <c r="AI199" s="88"/>
      <c r="AJ199" s="88"/>
      <c r="AK199" s="88"/>
      <c r="AL199" s="88"/>
      <c r="AM199" s="88"/>
      <c r="AN199" s="88"/>
      <c r="AO199" s="88"/>
      <c r="AP199" s="88"/>
      <c r="AQ199" s="88"/>
      <c r="AR199" s="88"/>
      <c r="AS199" s="88"/>
      <c r="AT199" s="88"/>
      <c r="AU199" s="88"/>
      <c r="AV199" s="88"/>
      <c r="AW199" s="88"/>
      <c r="AX199" s="88"/>
      <c r="AY199" s="88"/>
      <c r="AZ199" s="88"/>
      <c r="BA199" s="88"/>
      <c r="BB199" s="88"/>
      <c r="BC199" s="88"/>
      <c r="BD199" s="88"/>
      <c r="BE199" s="88"/>
      <c r="BF199" s="88"/>
      <c r="BG199" s="88"/>
      <c r="BH199" s="88"/>
      <c r="BI199" s="88"/>
      <c r="BJ199" s="88"/>
      <c r="BK199" s="88"/>
      <c r="BL199" s="88"/>
      <c r="BM199" s="88"/>
      <c r="BN199" s="88"/>
      <c r="BO199" s="88"/>
      <c r="BP199" s="88"/>
      <c r="BQ199" s="88"/>
      <c r="BR199" s="88"/>
      <c r="BS199" s="88"/>
    </row>
    <row r="200" spans="2:71" s="89" customFormat="1">
      <c r="B200" s="88"/>
      <c r="AC200" s="88"/>
      <c r="AD200" s="88"/>
      <c r="AE200" s="88"/>
      <c r="AF200" s="88"/>
      <c r="AG200" s="88"/>
      <c r="AH200" s="88"/>
      <c r="AI200" s="88"/>
      <c r="AJ200" s="88"/>
      <c r="AK200" s="88"/>
      <c r="AL200" s="88"/>
      <c r="AM200" s="88"/>
      <c r="AN200" s="88"/>
      <c r="AO200" s="88"/>
      <c r="AP200" s="88"/>
      <c r="AQ200" s="88"/>
      <c r="AR200" s="88"/>
      <c r="AS200" s="88"/>
      <c r="AT200" s="88"/>
      <c r="AU200" s="88"/>
      <c r="AV200" s="88"/>
      <c r="AW200" s="88"/>
      <c r="AX200" s="88"/>
      <c r="AY200" s="88"/>
      <c r="AZ200" s="88"/>
      <c r="BA200" s="88"/>
      <c r="BB200" s="88"/>
      <c r="BC200" s="88"/>
      <c r="BD200" s="88"/>
      <c r="BE200" s="88"/>
      <c r="BF200" s="88"/>
      <c r="BG200" s="88"/>
      <c r="BH200" s="88"/>
      <c r="BI200" s="88"/>
      <c r="BJ200" s="88"/>
      <c r="BK200" s="88"/>
      <c r="BL200" s="88"/>
      <c r="BM200" s="88"/>
      <c r="BN200" s="88"/>
      <c r="BO200" s="88"/>
      <c r="BP200" s="88"/>
      <c r="BQ200" s="88"/>
      <c r="BR200" s="88"/>
      <c r="BS200" s="88"/>
    </row>
    <row r="201" spans="2:71" s="89" customFormat="1">
      <c r="B201" s="88"/>
      <c r="AC201" s="88"/>
      <c r="AD201" s="88"/>
      <c r="AE201" s="88"/>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88"/>
      <c r="BB201" s="88"/>
      <c r="BC201" s="88"/>
      <c r="BD201" s="88"/>
      <c r="BE201" s="88"/>
      <c r="BF201" s="88"/>
      <c r="BG201" s="88"/>
      <c r="BH201" s="88"/>
      <c r="BI201" s="88"/>
      <c r="BJ201" s="88"/>
      <c r="BK201" s="88"/>
      <c r="BL201" s="88"/>
      <c r="BM201" s="88"/>
      <c r="BN201" s="88"/>
      <c r="BO201" s="88"/>
      <c r="BP201" s="88"/>
      <c r="BQ201" s="88"/>
      <c r="BR201" s="88"/>
      <c r="BS201" s="88"/>
    </row>
    <row r="202" spans="2:71" s="89" customFormat="1">
      <c r="B202" s="88"/>
      <c r="AC202" s="88"/>
      <c r="AD202" s="88"/>
      <c r="AE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c r="BC202" s="88"/>
      <c r="BD202" s="88"/>
      <c r="BE202" s="88"/>
      <c r="BF202" s="88"/>
      <c r="BG202" s="88"/>
      <c r="BH202" s="88"/>
      <c r="BI202" s="88"/>
      <c r="BJ202" s="88"/>
      <c r="BK202" s="88"/>
      <c r="BL202" s="88"/>
      <c r="BM202" s="88"/>
      <c r="BN202" s="88"/>
      <c r="BO202" s="88"/>
      <c r="BP202" s="88"/>
      <c r="BQ202" s="88"/>
      <c r="BR202" s="88"/>
      <c r="BS202" s="88"/>
    </row>
    <row r="203" spans="2:71" s="89" customFormat="1">
      <c r="B203" s="88"/>
      <c r="AC203" s="88"/>
      <c r="AD203" s="88"/>
      <c r="AE203" s="88"/>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88"/>
      <c r="BB203" s="88"/>
      <c r="BC203" s="88"/>
      <c r="BD203" s="88"/>
      <c r="BE203" s="88"/>
      <c r="BF203" s="88"/>
      <c r="BG203" s="88"/>
      <c r="BH203" s="88"/>
      <c r="BI203" s="88"/>
      <c r="BJ203" s="88"/>
      <c r="BK203" s="88"/>
      <c r="BL203" s="88"/>
      <c r="BM203" s="88"/>
      <c r="BN203" s="88"/>
      <c r="BO203" s="88"/>
      <c r="BP203" s="88"/>
      <c r="BQ203" s="88"/>
      <c r="BR203" s="88"/>
      <c r="BS203" s="88"/>
    </row>
    <row r="204" spans="2:71" s="89" customFormat="1">
      <c r="B204" s="88"/>
      <c r="AC204" s="88"/>
      <c r="AD204" s="88"/>
      <c r="AE204" s="88"/>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88"/>
      <c r="BB204" s="88"/>
      <c r="BC204" s="88"/>
      <c r="BD204" s="88"/>
      <c r="BE204" s="88"/>
      <c r="BF204" s="88"/>
      <c r="BG204" s="88"/>
      <c r="BH204" s="88"/>
      <c r="BI204" s="88"/>
      <c r="BJ204" s="88"/>
      <c r="BK204" s="88"/>
      <c r="BL204" s="88"/>
      <c r="BM204" s="88"/>
      <c r="BN204" s="88"/>
      <c r="BO204" s="88"/>
      <c r="BP204" s="88"/>
      <c r="BQ204" s="88"/>
      <c r="BR204" s="88"/>
      <c r="BS204" s="88"/>
    </row>
    <row r="205" spans="2:71" s="89" customFormat="1">
      <c r="B205" s="88"/>
      <c r="AC205" s="88"/>
      <c r="AD205" s="88"/>
      <c r="AE205" s="88"/>
      <c r="AF205" s="88"/>
      <c r="AG205" s="88"/>
      <c r="AH205" s="88"/>
      <c r="AI205" s="88"/>
      <c r="AJ205" s="88"/>
      <c r="AK205" s="88"/>
      <c r="AL205" s="88"/>
      <c r="AM205" s="88"/>
      <c r="AN205" s="88"/>
      <c r="AO205" s="88"/>
      <c r="AP205" s="88"/>
      <c r="AQ205" s="88"/>
      <c r="AR205" s="88"/>
      <c r="AS205" s="88"/>
      <c r="AT205" s="88"/>
      <c r="AU205" s="88"/>
      <c r="AV205" s="88"/>
      <c r="AW205" s="88"/>
      <c r="AX205" s="88"/>
      <c r="AY205" s="88"/>
      <c r="AZ205" s="88"/>
      <c r="BA205" s="88"/>
      <c r="BB205" s="88"/>
      <c r="BC205" s="88"/>
      <c r="BD205" s="88"/>
      <c r="BE205" s="88"/>
      <c r="BF205" s="88"/>
      <c r="BG205" s="88"/>
      <c r="BH205" s="88"/>
      <c r="BI205" s="88"/>
      <c r="BJ205" s="88"/>
      <c r="BK205" s="88"/>
      <c r="BL205" s="88"/>
      <c r="BM205" s="88"/>
      <c r="BN205" s="88"/>
      <c r="BO205" s="88"/>
      <c r="BP205" s="88"/>
      <c r="BQ205" s="88"/>
      <c r="BR205" s="88"/>
      <c r="BS205" s="88"/>
    </row>
    <row r="206" spans="2:71" s="89" customFormat="1">
      <c r="B206" s="88"/>
      <c r="AC206" s="88"/>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8"/>
      <c r="BC206" s="88"/>
      <c r="BD206" s="88"/>
      <c r="BE206" s="88"/>
      <c r="BF206" s="88"/>
      <c r="BG206" s="88"/>
      <c r="BH206" s="88"/>
      <c r="BI206" s="88"/>
      <c r="BJ206" s="88"/>
      <c r="BK206" s="88"/>
      <c r="BL206" s="88"/>
      <c r="BM206" s="88"/>
      <c r="BN206" s="88"/>
      <c r="BO206" s="88"/>
      <c r="BP206" s="88"/>
      <c r="BQ206" s="88"/>
      <c r="BR206" s="88"/>
      <c r="BS206" s="88"/>
    </row>
    <row r="207" spans="2:71" s="89" customFormat="1">
      <c r="B207" s="88"/>
      <c r="AC207" s="88"/>
      <c r="AD207" s="88"/>
      <c r="AE207" s="88"/>
      <c r="AF207" s="88"/>
      <c r="AG207" s="88"/>
      <c r="AH207" s="88"/>
      <c r="AI207" s="88"/>
      <c r="AJ207" s="88"/>
      <c r="AK207" s="88"/>
      <c r="AL207" s="88"/>
      <c r="AM207" s="88"/>
      <c r="AN207" s="88"/>
      <c r="AO207" s="88"/>
      <c r="AP207" s="88"/>
      <c r="AQ207" s="88"/>
      <c r="AR207" s="88"/>
      <c r="AS207" s="88"/>
      <c r="AT207" s="88"/>
      <c r="AU207" s="88"/>
      <c r="AV207" s="88"/>
      <c r="AW207" s="88"/>
      <c r="AX207" s="88"/>
      <c r="AY207" s="88"/>
      <c r="AZ207" s="88"/>
      <c r="BA207" s="88"/>
      <c r="BB207" s="88"/>
      <c r="BC207" s="88"/>
      <c r="BD207" s="88"/>
      <c r="BE207" s="88"/>
      <c r="BF207" s="88"/>
      <c r="BG207" s="88"/>
      <c r="BH207" s="88"/>
      <c r="BI207" s="88"/>
      <c r="BJ207" s="88"/>
      <c r="BK207" s="88"/>
      <c r="BL207" s="88"/>
      <c r="BM207" s="88"/>
      <c r="BN207" s="88"/>
      <c r="BO207" s="88"/>
      <c r="BP207" s="88"/>
      <c r="BQ207" s="88"/>
      <c r="BR207" s="88"/>
      <c r="BS207" s="88"/>
    </row>
    <row r="208" spans="2:71" s="89" customFormat="1">
      <c r="B208" s="88"/>
      <c r="AC208" s="88"/>
      <c r="AD208" s="88"/>
      <c r="AE208" s="88"/>
      <c r="AF208" s="88"/>
      <c r="AG208" s="88"/>
      <c r="AH208" s="88"/>
      <c r="AI208" s="88"/>
      <c r="AJ208" s="88"/>
      <c r="AK208" s="88"/>
      <c r="AL208" s="88"/>
      <c r="AM208" s="88"/>
      <c r="AN208" s="88"/>
      <c r="AO208" s="88"/>
      <c r="AP208" s="88"/>
      <c r="AQ208" s="88"/>
      <c r="AR208" s="88"/>
      <c r="AS208" s="88"/>
      <c r="AT208" s="88"/>
      <c r="AU208" s="88"/>
      <c r="AV208" s="88"/>
      <c r="AW208" s="88"/>
      <c r="AX208" s="88"/>
      <c r="AY208" s="88"/>
      <c r="AZ208" s="88"/>
      <c r="BA208" s="88"/>
      <c r="BB208" s="88"/>
      <c r="BC208" s="88"/>
      <c r="BD208" s="88"/>
      <c r="BE208" s="88"/>
      <c r="BF208" s="88"/>
      <c r="BG208" s="88"/>
      <c r="BH208" s="88"/>
      <c r="BI208" s="88"/>
      <c r="BJ208" s="88"/>
      <c r="BK208" s="88"/>
      <c r="BL208" s="88"/>
      <c r="BM208" s="88"/>
      <c r="BN208" s="88"/>
      <c r="BO208" s="88"/>
      <c r="BP208" s="88"/>
      <c r="BQ208" s="88"/>
      <c r="BR208" s="88"/>
      <c r="BS208" s="88"/>
    </row>
    <row r="209" spans="2:71" s="89" customFormat="1">
      <c r="B209" s="88"/>
      <c r="AC209" s="88"/>
      <c r="AD209" s="88"/>
      <c r="AE209" s="88"/>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88"/>
      <c r="BB209" s="88"/>
      <c r="BC209" s="88"/>
      <c r="BD209" s="88"/>
      <c r="BE209" s="88"/>
      <c r="BF209" s="88"/>
      <c r="BG209" s="88"/>
      <c r="BH209" s="88"/>
      <c r="BI209" s="88"/>
      <c r="BJ209" s="88"/>
      <c r="BK209" s="88"/>
      <c r="BL209" s="88"/>
      <c r="BM209" s="88"/>
      <c r="BN209" s="88"/>
      <c r="BO209" s="88"/>
      <c r="BP209" s="88"/>
      <c r="BQ209" s="88"/>
      <c r="BR209" s="88"/>
      <c r="BS209" s="88"/>
    </row>
    <row r="210" spans="2:71" s="89" customFormat="1">
      <c r="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c r="BC210" s="88"/>
      <c r="BD210" s="88"/>
      <c r="BE210" s="88"/>
      <c r="BF210" s="88"/>
      <c r="BG210" s="88"/>
      <c r="BH210" s="88"/>
      <c r="BI210" s="88"/>
      <c r="BJ210" s="88"/>
      <c r="BK210" s="88"/>
      <c r="BL210" s="88"/>
      <c r="BM210" s="88"/>
      <c r="BN210" s="88"/>
      <c r="BO210" s="88"/>
      <c r="BP210" s="88"/>
      <c r="BQ210" s="88"/>
      <c r="BR210" s="88"/>
      <c r="BS210" s="88"/>
    </row>
    <row r="211" spans="2:71" s="89" customFormat="1">
      <c r="B211" s="88"/>
      <c r="AC211" s="88"/>
      <c r="AD211" s="88"/>
      <c r="AE211" s="88"/>
      <c r="AF211" s="88"/>
      <c r="AG211" s="88"/>
      <c r="AH211" s="88"/>
      <c r="AI211" s="88"/>
      <c r="AJ211" s="88"/>
      <c r="AK211" s="88"/>
      <c r="AL211" s="88"/>
      <c r="AM211" s="88"/>
      <c r="AN211" s="88"/>
      <c r="AO211" s="88"/>
      <c r="AP211" s="88"/>
      <c r="AQ211" s="88"/>
      <c r="AR211" s="88"/>
      <c r="AS211" s="88"/>
      <c r="AT211" s="88"/>
      <c r="AU211" s="88"/>
      <c r="AV211" s="88"/>
      <c r="AW211" s="88"/>
      <c r="AX211" s="88"/>
      <c r="AY211" s="88"/>
      <c r="AZ211" s="88"/>
      <c r="BA211" s="88"/>
      <c r="BB211" s="88"/>
      <c r="BC211" s="88"/>
      <c r="BD211" s="88"/>
      <c r="BE211" s="88"/>
      <c r="BF211" s="88"/>
      <c r="BG211" s="88"/>
      <c r="BH211" s="88"/>
      <c r="BI211" s="88"/>
      <c r="BJ211" s="88"/>
      <c r="BK211" s="88"/>
      <c r="BL211" s="88"/>
      <c r="BM211" s="88"/>
      <c r="BN211" s="88"/>
      <c r="BO211" s="88"/>
      <c r="BP211" s="88"/>
      <c r="BQ211" s="88"/>
      <c r="BR211" s="88"/>
      <c r="BS211" s="88"/>
    </row>
    <row r="212" spans="2:71" s="89" customFormat="1">
      <c r="B212" s="88"/>
      <c r="AC212" s="88"/>
      <c r="AD212" s="88"/>
      <c r="AE212" s="88"/>
      <c r="AF212" s="88"/>
      <c r="AG212" s="88"/>
      <c r="AH212" s="88"/>
      <c r="AI212" s="88"/>
      <c r="AJ212" s="88"/>
      <c r="AK212" s="88"/>
      <c r="AL212" s="88"/>
      <c r="AM212" s="88"/>
      <c r="AN212" s="88"/>
      <c r="AO212" s="88"/>
      <c r="AP212" s="88"/>
      <c r="AQ212" s="88"/>
      <c r="AR212" s="88"/>
      <c r="AS212" s="88"/>
      <c r="AT212" s="88"/>
      <c r="AU212" s="88"/>
      <c r="AV212" s="88"/>
      <c r="AW212" s="88"/>
      <c r="AX212" s="88"/>
      <c r="AY212" s="88"/>
      <c r="AZ212" s="88"/>
      <c r="BA212" s="88"/>
      <c r="BB212" s="88"/>
      <c r="BC212" s="88"/>
      <c r="BD212" s="88"/>
      <c r="BE212" s="88"/>
      <c r="BF212" s="88"/>
      <c r="BG212" s="88"/>
      <c r="BH212" s="88"/>
      <c r="BI212" s="88"/>
      <c r="BJ212" s="88"/>
      <c r="BK212" s="88"/>
      <c r="BL212" s="88"/>
      <c r="BM212" s="88"/>
      <c r="BN212" s="88"/>
      <c r="BO212" s="88"/>
      <c r="BP212" s="88"/>
      <c r="BQ212" s="88"/>
      <c r="BR212" s="88"/>
      <c r="BS212" s="88"/>
    </row>
    <row r="213" spans="2:71" s="89" customFormat="1">
      <c r="B213" s="88"/>
      <c r="AC213" s="88"/>
      <c r="AD213" s="88"/>
      <c r="AE213" s="88"/>
      <c r="AF213" s="88"/>
      <c r="AG213" s="88"/>
      <c r="AH213" s="88"/>
      <c r="AI213" s="88"/>
      <c r="AJ213" s="88"/>
      <c r="AK213" s="88"/>
      <c r="AL213" s="88"/>
      <c r="AM213" s="88"/>
      <c r="AN213" s="88"/>
      <c r="AO213" s="88"/>
      <c r="AP213" s="88"/>
      <c r="AQ213" s="88"/>
      <c r="AR213" s="88"/>
      <c r="AS213" s="88"/>
      <c r="AT213" s="88"/>
      <c r="AU213" s="88"/>
      <c r="AV213" s="88"/>
      <c r="AW213" s="88"/>
      <c r="AX213" s="88"/>
      <c r="AY213" s="88"/>
      <c r="AZ213" s="88"/>
      <c r="BA213" s="88"/>
      <c r="BB213" s="88"/>
      <c r="BC213" s="88"/>
      <c r="BD213" s="88"/>
      <c r="BE213" s="88"/>
      <c r="BF213" s="88"/>
      <c r="BG213" s="88"/>
      <c r="BH213" s="88"/>
      <c r="BI213" s="88"/>
      <c r="BJ213" s="88"/>
      <c r="BK213" s="88"/>
      <c r="BL213" s="88"/>
      <c r="BM213" s="88"/>
      <c r="BN213" s="88"/>
      <c r="BO213" s="88"/>
      <c r="BP213" s="88"/>
      <c r="BQ213" s="88"/>
      <c r="BR213" s="88"/>
      <c r="BS213" s="88"/>
    </row>
    <row r="214" spans="2:71" s="89" customFormat="1">
      <c r="B214" s="88"/>
      <c r="AC214" s="88"/>
      <c r="AD214" s="88"/>
      <c r="AE214" s="88"/>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8"/>
      <c r="BB214" s="88"/>
      <c r="BC214" s="88"/>
      <c r="BD214" s="88"/>
      <c r="BE214" s="88"/>
      <c r="BF214" s="88"/>
      <c r="BG214" s="88"/>
      <c r="BH214" s="88"/>
      <c r="BI214" s="88"/>
      <c r="BJ214" s="88"/>
      <c r="BK214" s="88"/>
      <c r="BL214" s="88"/>
      <c r="BM214" s="88"/>
      <c r="BN214" s="88"/>
      <c r="BO214" s="88"/>
      <c r="BP214" s="88"/>
      <c r="BQ214" s="88"/>
      <c r="BR214" s="88"/>
      <c r="BS214" s="88"/>
    </row>
    <row r="215" spans="2:71" s="89" customFormat="1">
      <c r="B215" s="88"/>
      <c r="AC215" s="88"/>
      <c r="AD215" s="88"/>
      <c r="AE215" s="88"/>
      <c r="AF215" s="88"/>
      <c r="AG215" s="88"/>
      <c r="AH215" s="88"/>
      <c r="AI215" s="88"/>
      <c r="AJ215" s="88"/>
      <c r="AK215" s="88"/>
      <c r="AL215" s="88"/>
      <c r="AM215" s="88"/>
      <c r="AN215" s="88"/>
      <c r="AO215" s="88"/>
      <c r="AP215" s="88"/>
      <c r="AQ215" s="88"/>
      <c r="AR215" s="88"/>
      <c r="AS215" s="88"/>
      <c r="AT215" s="88"/>
      <c r="AU215" s="88"/>
      <c r="AV215" s="88"/>
      <c r="AW215" s="88"/>
      <c r="AX215" s="88"/>
      <c r="AY215" s="88"/>
      <c r="AZ215" s="88"/>
      <c r="BA215" s="88"/>
      <c r="BB215" s="88"/>
      <c r="BC215" s="88"/>
      <c r="BD215" s="88"/>
      <c r="BE215" s="88"/>
      <c r="BF215" s="88"/>
      <c r="BG215" s="88"/>
      <c r="BH215" s="88"/>
      <c r="BI215" s="88"/>
      <c r="BJ215" s="88"/>
      <c r="BK215" s="88"/>
      <c r="BL215" s="88"/>
      <c r="BM215" s="88"/>
      <c r="BN215" s="88"/>
      <c r="BO215" s="88"/>
      <c r="BP215" s="88"/>
      <c r="BQ215" s="88"/>
      <c r="BR215" s="88"/>
      <c r="BS215" s="88"/>
    </row>
    <row r="216" spans="2:71" s="89" customFormat="1">
      <c r="B216" s="88"/>
      <c r="AC216" s="88"/>
      <c r="AD216" s="88"/>
      <c r="AE216" s="88"/>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88"/>
      <c r="BB216" s="88"/>
      <c r="BC216" s="88"/>
      <c r="BD216" s="88"/>
      <c r="BE216" s="88"/>
      <c r="BF216" s="88"/>
      <c r="BG216" s="88"/>
      <c r="BH216" s="88"/>
      <c r="BI216" s="88"/>
      <c r="BJ216" s="88"/>
      <c r="BK216" s="88"/>
      <c r="BL216" s="88"/>
      <c r="BM216" s="88"/>
      <c r="BN216" s="88"/>
      <c r="BO216" s="88"/>
      <c r="BP216" s="88"/>
      <c r="BQ216" s="88"/>
      <c r="BR216" s="88"/>
      <c r="BS216" s="88"/>
    </row>
    <row r="217" spans="2:71" s="89" customFormat="1">
      <c r="B217" s="88"/>
      <c r="AC217" s="88"/>
      <c r="AD217" s="88"/>
      <c r="AE217" s="88"/>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88"/>
      <c r="BB217" s="88"/>
      <c r="BC217" s="88"/>
      <c r="BD217" s="88"/>
      <c r="BE217" s="88"/>
      <c r="BF217" s="88"/>
      <c r="BG217" s="88"/>
      <c r="BH217" s="88"/>
      <c r="BI217" s="88"/>
      <c r="BJ217" s="88"/>
      <c r="BK217" s="88"/>
      <c r="BL217" s="88"/>
      <c r="BM217" s="88"/>
      <c r="BN217" s="88"/>
      <c r="BO217" s="88"/>
      <c r="BP217" s="88"/>
      <c r="BQ217" s="88"/>
      <c r="BR217" s="88"/>
      <c r="BS217" s="88"/>
    </row>
    <row r="218" spans="2:71" s="89" customFormat="1">
      <c r="B218" s="88"/>
      <c r="AC218" s="88"/>
      <c r="AD218" s="88"/>
      <c r="AE218" s="88"/>
      <c r="AF218" s="88"/>
      <c r="AG218" s="88"/>
      <c r="AH218" s="88"/>
      <c r="AI218" s="88"/>
      <c r="AJ218" s="88"/>
      <c r="AK218" s="88"/>
      <c r="AL218" s="88"/>
      <c r="AM218" s="88"/>
      <c r="AN218" s="88"/>
      <c r="AO218" s="88"/>
      <c r="AP218" s="88"/>
      <c r="AQ218" s="88"/>
      <c r="AR218" s="88"/>
      <c r="AS218" s="88"/>
      <c r="AT218" s="88"/>
      <c r="AU218" s="88"/>
      <c r="AV218" s="88"/>
      <c r="AW218" s="88"/>
      <c r="AX218" s="88"/>
      <c r="AY218" s="88"/>
      <c r="AZ218" s="88"/>
      <c r="BA218" s="88"/>
      <c r="BB218" s="88"/>
      <c r="BC218" s="88"/>
      <c r="BD218" s="88"/>
      <c r="BE218" s="88"/>
      <c r="BF218" s="88"/>
      <c r="BG218" s="88"/>
      <c r="BH218" s="88"/>
      <c r="BI218" s="88"/>
      <c r="BJ218" s="88"/>
      <c r="BK218" s="88"/>
      <c r="BL218" s="88"/>
      <c r="BM218" s="88"/>
      <c r="BN218" s="88"/>
      <c r="BO218" s="88"/>
      <c r="BP218" s="88"/>
      <c r="BQ218" s="88"/>
      <c r="BR218" s="88"/>
      <c r="BS218" s="88"/>
    </row>
    <row r="219" spans="2:71" s="89" customFormat="1">
      <c r="B219" s="88"/>
      <c r="AC219" s="88"/>
      <c r="AD219" s="88"/>
      <c r="AE219" s="88"/>
      <c r="AF219" s="88"/>
      <c r="AG219" s="88"/>
      <c r="AH219" s="88"/>
      <c r="AI219" s="88"/>
      <c r="AJ219" s="88"/>
      <c r="AK219" s="88"/>
      <c r="AL219" s="88"/>
      <c r="AM219" s="88"/>
      <c r="AN219" s="88"/>
      <c r="AO219" s="88"/>
      <c r="AP219" s="88"/>
      <c r="AQ219" s="88"/>
      <c r="AR219" s="88"/>
      <c r="AS219" s="88"/>
      <c r="AT219" s="88"/>
      <c r="AU219" s="88"/>
      <c r="AV219" s="88"/>
      <c r="AW219" s="88"/>
      <c r="AX219" s="88"/>
      <c r="AY219" s="88"/>
      <c r="AZ219" s="88"/>
      <c r="BA219" s="88"/>
      <c r="BB219" s="88"/>
      <c r="BC219" s="88"/>
      <c r="BD219" s="88"/>
      <c r="BE219" s="88"/>
      <c r="BF219" s="88"/>
      <c r="BG219" s="88"/>
      <c r="BH219" s="88"/>
      <c r="BI219" s="88"/>
      <c r="BJ219" s="88"/>
      <c r="BK219" s="88"/>
      <c r="BL219" s="88"/>
      <c r="BM219" s="88"/>
      <c r="BN219" s="88"/>
      <c r="BO219" s="88"/>
      <c r="BP219" s="88"/>
      <c r="BQ219" s="88"/>
      <c r="BR219" s="88"/>
      <c r="BS219" s="88"/>
    </row>
    <row r="220" spans="2:71" s="89" customFormat="1">
      <c r="B220" s="88"/>
      <c r="AC220" s="88"/>
      <c r="AD220" s="88"/>
      <c r="AE220" s="88"/>
      <c r="AF220" s="88"/>
      <c r="AG220" s="88"/>
      <c r="AH220" s="88"/>
      <c r="AI220" s="88"/>
      <c r="AJ220" s="88"/>
      <c r="AK220" s="88"/>
      <c r="AL220" s="88"/>
      <c r="AM220" s="88"/>
      <c r="AN220" s="88"/>
      <c r="AO220" s="88"/>
      <c r="AP220" s="88"/>
      <c r="AQ220" s="88"/>
      <c r="AR220" s="88"/>
      <c r="AS220" s="88"/>
      <c r="AT220" s="88"/>
      <c r="AU220" s="88"/>
      <c r="AV220" s="88"/>
      <c r="AW220" s="88"/>
      <c r="AX220" s="88"/>
      <c r="AY220" s="88"/>
      <c r="AZ220" s="88"/>
      <c r="BA220" s="88"/>
      <c r="BB220" s="88"/>
      <c r="BC220" s="88"/>
      <c r="BD220" s="88"/>
      <c r="BE220" s="88"/>
      <c r="BF220" s="88"/>
      <c r="BG220" s="88"/>
      <c r="BH220" s="88"/>
      <c r="BI220" s="88"/>
      <c r="BJ220" s="88"/>
      <c r="BK220" s="88"/>
      <c r="BL220" s="88"/>
      <c r="BM220" s="88"/>
      <c r="BN220" s="88"/>
      <c r="BO220" s="88"/>
      <c r="BP220" s="88"/>
      <c r="BQ220" s="88"/>
      <c r="BR220" s="88"/>
      <c r="BS220" s="88"/>
    </row>
    <row r="221" spans="2:71" s="89" customFormat="1">
      <c r="B221" s="88"/>
      <c r="AC221" s="88"/>
      <c r="AD221" s="88"/>
      <c r="AE221" s="88"/>
      <c r="AF221" s="88"/>
      <c r="AG221" s="88"/>
      <c r="AH221" s="88"/>
      <c r="AI221" s="88"/>
      <c r="AJ221" s="88"/>
      <c r="AK221" s="88"/>
      <c r="AL221" s="88"/>
      <c r="AM221" s="88"/>
      <c r="AN221" s="88"/>
      <c r="AO221" s="88"/>
      <c r="AP221" s="88"/>
      <c r="AQ221" s="88"/>
      <c r="AR221" s="88"/>
      <c r="AS221" s="88"/>
      <c r="AT221" s="88"/>
      <c r="AU221" s="88"/>
      <c r="AV221" s="88"/>
      <c r="AW221" s="88"/>
      <c r="AX221" s="88"/>
      <c r="AY221" s="88"/>
      <c r="AZ221" s="88"/>
      <c r="BA221" s="88"/>
      <c r="BB221" s="88"/>
      <c r="BC221" s="88"/>
      <c r="BD221" s="88"/>
      <c r="BE221" s="88"/>
      <c r="BF221" s="88"/>
      <c r="BG221" s="88"/>
      <c r="BH221" s="88"/>
      <c r="BI221" s="88"/>
      <c r="BJ221" s="88"/>
      <c r="BK221" s="88"/>
      <c r="BL221" s="88"/>
      <c r="BM221" s="88"/>
      <c r="BN221" s="88"/>
      <c r="BO221" s="88"/>
      <c r="BP221" s="88"/>
      <c r="BQ221" s="88"/>
      <c r="BR221" s="88"/>
      <c r="BS221" s="88"/>
    </row>
    <row r="222" spans="2:71" s="89" customFormat="1">
      <c r="B222" s="88"/>
      <c r="AC222" s="88"/>
      <c r="AD222" s="88"/>
      <c r="AE222" s="88"/>
      <c r="AF222" s="88"/>
      <c r="AG222" s="88"/>
      <c r="AH222" s="88"/>
      <c r="AI222" s="88"/>
      <c r="AJ222" s="88"/>
      <c r="AK222" s="88"/>
      <c r="AL222" s="88"/>
      <c r="AM222" s="88"/>
      <c r="AN222" s="88"/>
      <c r="AO222" s="88"/>
      <c r="AP222" s="88"/>
      <c r="AQ222" s="88"/>
      <c r="AR222" s="88"/>
      <c r="AS222" s="88"/>
      <c r="AT222" s="88"/>
      <c r="AU222" s="88"/>
      <c r="AV222" s="88"/>
      <c r="AW222" s="88"/>
      <c r="AX222" s="88"/>
      <c r="AY222" s="88"/>
      <c r="AZ222" s="88"/>
      <c r="BA222" s="88"/>
      <c r="BB222" s="88"/>
      <c r="BC222" s="88"/>
      <c r="BD222" s="88"/>
      <c r="BE222" s="88"/>
      <c r="BF222" s="88"/>
      <c r="BG222" s="88"/>
      <c r="BH222" s="88"/>
      <c r="BI222" s="88"/>
      <c r="BJ222" s="88"/>
      <c r="BK222" s="88"/>
      <c r="BL222" s="88"/>
      <c r="BM222" s="88"/>
      <c r="BN222" s="88"/>
      <c r="BO222" s="88"/>
      <c r="BP222" s="88"/>
      <c r="BQ222" s="88"/>
      <c r="BR222" s="88"/>
      <c r="BS222" s="88"/>
    </row>
    <row r="223" spans="2:71" s="89" customFormat="1">
      <c r="B223" s="88"/>
      <c r="AC223" s="88"/>
      <c r="AD223" s="88"/>
      <c r="AE223" s="88"/>
      <c r="AF223" s="88"/>
      <c r="AG223" s="88"/>
      <c r="AH223" s="88"/>
      <c r="AI223" s="88"/>
      <c r="AJ223" s="88"/>
      <c r="AK223" s="88"/>
      <c r="AL223" s="88"/>
      <c r="AM223" s="88"/>
      <c r="AN223" s="88"/>
      <c r="AO223" s="88"/>
      <c r="AP223" s="88"/>
      <c r="AQ223" s="88"/>
      <c r="AR223" s="88"/>
      <c r="AS223" s="88"/>
      <c r="AT223" s="88"/>
      <c r="AU223" s="88"/>
      <c r="AV223" s="88"/>
      <c r="AW223" s="88"/>
      <c r="AX223" s="88"/>
      <c r="AY223" s="88"/>
      <c r="AZ223" s="88"/>
      <c r="BA223" s="88"/>
      <c r="BB223" s="88"/>
      <c r="BC223" s="88"/>
      <c r="BD223" s="88"/>
      <c r="BE223" s="88"/>
      <c r="BF223" s="88"/>
      <c r="BG223" s="88"/>
      <c r="BH223" s="88"/>
      <c r="BI223" s="88"/>
      <c r="BJ223" s="88"/>
      <c r="BK223" s="88"/>
      <c r="BL223" s="88"/>
      <c r="BM223" s="88"/>
      <c r="BN223" s="88"/>
      <c r="BO223" s="88"/>
      <c r="BP223" s="88"/>
      <c r="BQ223" s="88"/>
      <c r="BR223" s="88"/>
      <c r="BS223" s="88"/>
    </row>
    <row r="224" spans="2:71" s="89" customFormat="1">
      <c r="B224" s="88"/>
      <c r="AC224" s="88"/>
      <c r="AD224" s="88"/>
      <c r="AE224" s="88"/>
      <c r="AF224" s="88"/>
      <c r="AG224" s="88"/>
      <c r="AH224" s="88"/>
      <c r="AI224" s="88"/>
      <c r="AJ224" s="88"/>
      <c r="AK224" s="88"/>
      <c r="AL224" s="88"/>
      <c r="AM224" s="88"/>
      <c r="AN224" s="88"/>
      <c r="AO224" s="88"/>
      <c r="AP224" s="88"/>
      <c r="AQ224" s="88"/>
      <c r="AR224" s="88"/>
      <c r="AS224" s="88"/>
      <c r="AT224" s="88"/>
      <c r="AU224" s="88"/>
      <c r="AV224" s="88"/>
      <c r="AW224" s="88"/>
      <c r="AX224" s="88"/>
      <c r="AY224" s="88"/>
      <c r="AZ224" s="88"/>
      <c r="BA224" s="88"/>
      <c r="BB224" s="88"/>
      <c r="BC224" s="88"/>
      <c r="BD224" s="88"/>
      <c r="BE224" s="88"/>
      <c r="BF224" s="88"/>
      <c r="BG224" s="88"/>
      <c r="BH224" s="88"/>
      <c r="BI224" s="88"/>
      <c r="BJ224" s="88"/>
      <c r="BK224" s="88"/>
      <c r="BL224" s="88"/>
      <c r="BM224" s="88"/>
      <c r="BN224" s="88"/>
      <c r="BO224" s="88"/>
      <c r="BP224" s="88"/>
      <c r="BQ224" s="88"/>
      <c r="BR224" s="88"/>
      <c r="BS224" s="88"/>
    </row>
    <row r="225" spans="2:71" s="89" customFormat="1">
      <c r="B225" s="88"/>
      <c r="AC225" s="88"/>
      <c r="AD225" s="88"/>
      <c r="AE225" s="88"/>
      <c r="AF225" s="88"/>
      <c r="AG225" s="88"/>
      <c r="AH225" s="88"/>
      <c r="AI225" s="88"/>
      <c r="AJ225" s="88"/>
      <c r="AK225" s="88"/>
      <c r="AL225" s="88"/>
      <c r="AM225" s="88"/>
      <c r="AN225" s="88"/>
      <c r="AO225" s="88"/>
      <c r="AP225" s="88"/>
      <c r="AQ225" s="88"/>
      <c r="AR225" s="88"/>
      <c r="AS225" s="88"/>
      <c r="AT225" s="88"/>
      <c r="AU225" s="88"/>
      <c r="AV225" s="88"/>
      <c r="AW225" s="88"/>
      <c r="AX225" s="88"/>
      <c r="AY225" s="88"/>
      <c r="AZ225" s="88"/>
      <c r="BA225" s="88"/>
      <c r="BB225" s="88"/>
      <c r="BC225" s="88"/>
      <c r="BD225" s="88"/>
      <c r="BE225" s="88"/>
      <c r="BF225" s="88"/>
      <c r="BG225" s="88"/>
      <c r="BH225" s="88"/>
      <c r="BI225" s="88"/>
      <c r="BJ225" s="88"/>
      <c r="BK225" s="88"/>
      <c r="BL225" s="88"/>
      <c r="BM225" s="88"/>
      <c r="BN225" s="88"/>
      <c r="BO225" s="88"/>
      <c r="BP225" s="88"/>
      <c r="BQ225" s="88"/>
      <c r="BR225" s="88"/>
      <c r="BS225" s="88"/>
    </row>
    <row r="226" spans="2:71" s="89" customFormat="1">
      <c r="B226" s="88"/>
      <c r="AC226" s="88"/>
      <c r="AD226" s="88"/>
      <c r="AE226" s="88"/>
      <c r="AF226" s="88"/>
      <c r="AG226" s="88"/>
      <c r="AH226" s="88"/>
      <c r="AI226" s="88"/>
      <c r="AJ226" s="88"/>
      <c r="AK226" s="88"/>
      <c r="AL226" s="88"/>
      <c r="AM226" s="88"/>
      <c r="AN226" s="88"/>
      <c r="AO226" s="88"/>
      <c r="AP226" s="88"/>
      <c r="AQ226" s="88"/>
      <c r="AR226" s="88"/>
      <c r="AS226" s="88"/>
      <c r="AT226" s="88"/>
      <c r="AU226" s="88"/>
      <c r="AV226" s="88"/>
      <c r="AW226" s="88"/>
      <c r="AX226" s="88"/>
      <c r="AY226" s="88"/>
      <c r="AZ226" s="88"/>
      <c r="BA226" s="88"/>
      <c r="BB226" s="88"/>
      <c r="BC226" s="88"/>
      <c r="BD226" s="88"/>
      <c r="BE226" s="88"/>
      <c r="BF226" s="88"/>
      <c r="BG226" s="88"/>
      <c r="BH226" s="88"/>
      <c r="BI226" s="88"/>
      <c r="BJ226" s="88"/>
      <c r="BK226" s="88"/>
      <c r="BL226" s="88"/>
      <c r="BM226" s="88"/>
      <c r="BN226" s="88"/>
      <c r="BO226" s="88"/>
      <c r="BP226" s="88"/>
      <c r="BQ226" s="88"/>
      <c r="BR226" s="88"/>
      <c r="BS226" s="88"/>
    </row>
    <row r="227" spans="2:71" s="89" customFormat="1">
      <c r="B227" s="88"/>
      <c r="AC227" s="88"/>
      <c r="AD227" s="88"/>
      <c r="AE227" s="88"/>
      <c r="AF227" s="88"/>
      <c r="AG227" s="88"/>
      <c r="AH227" s="88"/>
      <c r="AI227" s="88"/>
      <c r="AJ227" s="88"/>
      <c r="AK227" s="88"/>
      <c r="AL227" s="88"/>
      <c r="AM227" s="88"/>
      <c r="AN227" s="88"/>
      <c r="AO227" s="88"/>
      <c r="AP227" s="88"/>
      <c r="AQ227" s="88"/>
      <c r="AR227" s="88"/>
      <c r="AS227" s="88"/>
      <c r="AT227" s="88"/>
      <c r="AU227" s="88"/>
      <c r="AV227" s="88"/>
      <c r="AW227" s="88"/>
      <c r="AX227" s="88"/>
      <c r="AY227" s="88"/>
      <c r="AZ227" s="88"/>
      <c r="BA227" s="88"/>
      <c r="BB227" s="88"/>
      <c r="BC227" s="88"/>
      <c r="BD227" s="88"/>
      <c r="BE227" s="88"/>
      <c r="BF227" s="88"/>
      <c r="BG227" s="88"/>
      <c r="BH227" s="88"/>
      <c r="BI227" s="88"/>
      <c r="BJ227" s="88"/>
      <c r="BK227" s="88"/>
      <c r="BL227" s="88"/>
      <c r="BM227" s="88"/>
      <c r="BN227" s="88"/>
      <c r="BO227" s="88"/>
      <c r="BP227" s="88"/>
      <c r="BQ227" s="88"/>
      <c r="BR227" s="88"/>
      <c r="BS227" s="88"/>
    </row>
    <row r="228" spans="2:71" s="89" customFormat="1">
      <c r="B228" s="88"/>
      <c r="AC228" s="88"/>
      <c r="AD228" s="88"/>
      <c r="AE228" s="88"/>
      <c r="AF228" s="88"/>
      <c r="AG228" s="88"/>
      <c r="AH228" s="88"/>
      <c r="AI228" s="88"/>
      <c r="AJ228" s="88"/>
      <c r="AK228" s="88"/>
      <c r="AL228" s="88"/>
      <c r="AM228" s="88"/>
      <c r="AN228" s="88"/>
      <c r="AO228" s="88"/>
      <c r="AP228" s="88"/>
      <c r="AQ228" s="88"/>
      <c r="AR228" s="88"/>
      <c r="AS228" s="88"/>
      <c r="AT228" s="88"/>
      <c r="AU228" s="88"/>
      <c r="AV228" s="88"/>
      <c r="AW228" s="88"/>
      <c r="AX228" s="88"/>
      <c r="AY228" s="88"/>
      <c r="AZ228" s="88"/>
      <c r="BA228" s="88"/>
      <c r="BB228" s="88"/>
      <c r="BC228" s="88"/>
      <c r="BD228" s="88"/>
      <c r="BE228" s="88"/>
      <c r="BF228" s="88"/>
      <c r="BG228" s="88"/>
      <c r="BH228" s="88"/>
      <c r="BI228" s="88"/>
      <c r="BJ228" s="88"/>
      <c r="BK228" s="88"/>
      <c r="BL228" s="88"/>
      <c r="BM228" s="88"/>
      <c r="BN228" s="88"/>
      <c r="BO228" s="88"/>
      <c r="BP228" s="88"/>
      <c r="BQ228" s="88"/>
      <c r="BR228" s="88"/>
      <c r="BS228" s="88"/>
    </row>
    <row r="229" spans="2:71" s="89" customFormat="1">
      <c r="B229" s="88"/>
      <c r="AC229" s="88"/>
      <c r="AD229" s="88"/>
      <c r="AE229" s="88"/>
      <c r="AF229" s="88"/>
      <c r="AG229" s="88"/>
      <c r="AH229" s="88"/>
      <c r="AI229" s="88"/>
      <c r="AJ229" s="88"/>
      <c r="AK229" s="88"/>
      <c r="AL229" s="88"/>
      <c r="AM229" s="88"/>
      <c r="AN229" s="88"/>
      <c r="AO229" s="88"/>
      <c r="AP229" s="88"/>
      <c r="AQ229" s="88"/>
      <c r="AR229" s="88"/>
      <c r="AS229" s="88"/>
      <c r="AT229" s="88"/>
      <c r="AU229" s="88"/>
      <c r="AV229" s="88"/>
      <c r="AW229" s="88"/>
      <c r="AX229" s="88"/>
      <c r="AY229" s="88"/>
      <c r="AZ229" s="88"/>
      <c r="BA229" s="88"/>
      <c r="BB229" s="88"/>
      <c r="BC229" s="88"/>
      <c r="BD229" s="88"/>
      <c r="BE229" s="88"/>
      <c r="BF229" s="88"/>
      <c r="BG229" s="88"/>
      <c r="BH229" s="88"/>
      <c r="BI229" s="88"/>
      <c r="BJ229" s="88"/>
      <c r="BK229" s="88"/>
      <c r="BL229" s="88"/>
      <c r="BM229" s="88"/>
      <c r="BN229" s="88"/>
      <c r="BO229" s="88"/>
      <c r="BP229" s="88"/>
      <c r="BQ229" s="88"/>
      <c r="BR229" s="88"/>
      <c r="BS229" s="88"/>
    </row>
    <row r="230" spans="2:71" s="89" customFormat="1">
      <c r="B230" s="88"/>
      <c r="AC230" s="88"/>
      <c r="AD230" s="88"/>
      <c r="AE230" s="88"/>
      <c r="AF230" s="88"/>
      <c r="AG230" s="88"/>
      <c r="AH230" s="88"/>
      <c r="AI230" s="88"/>
      <c r="AJ230" s="88"/>
      <c r="AK230" s="88"/>
      <c r="AL230" s="88"/>
      <c r="AM230" s="88"/>
      <c r="AN230" s="88"/>
      <c r="AO230" s="88"/>
      <c r="AP230" s="88"/>
      <c r="AQ230" s="88"/>
      <c r="AR230" s="88"/>
      <c r="AS230" s="88"/>
      <c r="AT230" s="88"/>
      <c r="AU230" s="88"/>
      <c r="AV230" s="88"/>
      <c r="AW230" s="88"/>
      <c r="AX230" s="88"/>
      <c r="AY230" s="88"/>
      <c r="AZ230" s="88"/>
      <c r="BA230" s="88"/>
      <c r="BB230" s="88"/>
      <c r="BC230" s="88"/>
      <c r="BD230" s="88"/>
      <c r="BE230" s="88"/>
      <c r="BF230" s="88"/>
      <c r="BG230" s="88"/>
      <c r="BH230" s="88"/>
      <c r="BI230" s="88"/>
      <c r="BJ230" s="88"/>
      <c r="BK230" s="88"/>
      <c r="BL230" s="88"/>
      <c r="BM230" s="88"/>
      <c r="BN230" s="88"/>
      <c r="BO230" s="88"/>
      <c r="BP230" s="88"/>
      <c r="BQ230" s="88"/>
      <c r="BR230" s="88"/>
      <c r="BS230" s="88"/>
    </row>
    <row r="231" spans="2:71" s="89" customFormat="1">
      <c r="B231" s="88"/>
      <c r="AC231" s="88"/>
      <c r="AD231" s="88"/>
      <c r="AE231" s="88"/>
      <c r="AF231" s="88"/>
      <c r="AG231" s="88"/>
      <c r="AH231" s="88"/>
      <c r="AI231" s="88"/>
      <c r="AJ231" s="88"/>
      <c r="AK231" s="88"/>
      <c r="AL231" s="88"/>
      <c r="AM231" s="88"/>
      <c r="AN231" s="88"/>
      <c r="AO231" s="88"/>
      <c r="AP231" s="88"/>
      <c r="AQ231" s="88"/>
      <c r="AR231" s="88"/>
      <c r="AS231" s="88"/>
      <c r="AT231" s="88"/>
      <c r="AU231" s="88"/>
      <c r="AV231" s="88"/>
      <c r="AW231" s="88"/>
      <c r="AX231" s="88"/>
      <c r="AY231" s="88"/>
      <c r="AZ231" s="88"/>
      <c r="BA231" s="88"/>
      <c r="BB231" s="88"/>
      <c r="BC231" s="88"/>
      <c r="BD231" s="88"/>
      <c r="BE231" s="88"/>
      <c r="BF231" s="88"/>
      <c r="BG231" s="88"/>
      <c r="BH231" s="88"/>
      <c r="BI231" s="88"/>
      <c r="BJ231" s="88"/>
      <c r="BK231" s="88"/>
      <c r="BL231" s="88"/>
      <c r="BM231" s="88"/>
      <c r="BN231" s="88"/>
      <c r="BO231" s="88"/>
      <c r="BP231" s="88"/>
      <c r="BQ231" s="88"/>
      <c r="BR231" s="88"/>
      <c r="BS231" s="88"/>
    </row>
    <row r="232" spans="2:71" s="89" customFormat="1">
      <c r="B232" s="88"/>
      <c r="AC232" s="88"/>
      <c r="AD232" s="88"/>
      <c r="AE232" s="88"/>
      <c r="AF232" s="88"/>
      <c r="AG232" s="88"/>
      <c r="AH232" s="88"/>
      <c r="AI232" s="88"/>
      <c r="AJ232" s="88"/>
      <c r="AK232" s="88"/>
      <c r="AL232" s="88"/>
      <c r="AM232" s="88"/>
      <c r="AN232" s="88"/>
      <c r="AO232" s="88"/>
      <c r="AP232" s="88"/>
      <c r="AQ232" s="88"/>
      <c r="AR232" s="88"/>
      <c r="AS232" s="88"/>
      <c r="AT232" s="88"/>
      <c r="AU232" s="88"/>
      <c r="AV232" s="88"/>
      <c r="AW232" s="88"/>
      <c r="AX232" s="88"/>
      <c r="AY232" s="88"/>
      <c r="AZ232" s="88"/>
      <c r="BA232" s="88"/>
      <c r="BB232" s="88"/>
      <c r="BC232" s="88"/>
      <c r="BD232" s="88"/>
      <c r="BE232" s="88"/>
      <c r="BF232" s="88"/>
      <c r="BG232" s="88"/>
      <c r="BH232" s="88"/>
      <c r="BI232" s="88"/>
      <c r="BJ232" s="88"/>
      <c r="BK232" s="88"/>
      <c r="BL232" s="88"/>
      <c r="BM232" s="88"/>
      <c r="BN232" s="88"/>
      <c r="BO232" s="88"/>
      <c r="BP232" s="88"/>
      <c r="BQ232" s="88"/>
      <c r="BR232" s="88"/>
      <c r="BS232" s="88"/>
    </row>
    <row r="233" spans="2:71" s="89" customFormat="1">
      <c r="B233" s="88"/>
      <c r="AC233" s="88"/>
      <c r="AD233" s="88"/>
      <c r="AE233" s="88"/>
      <c r="AF233" s="88"/>
      <c r="AG233" s="88"/>
      <c r="AH233" s="88"/>
      <c r="AI233" s="88"/>
      <c r="AJ233" s="88"/>
      <c r="AK233" s="88"/>
      <c r="AL233" s="88"/>
      <c r="AM233" s="88"/>
      <c r="AN233" s="88"/>
      <c r="AO233" s="88"/>
      <c r="AP233" s="88"/>
      <c r="AQ233" s="88"/>
      <c r="AR233" s="88"/>
      <c r="AS233" s="88"/>
      <c r="AT233" s="88"/>
      <c r="AU233" s="88"/>
      <c r="AV233" s="88"/>
      <c r="AW233" s="88"/>
      <c r="AX233" s="88"/>
      <c r="AY233" s="88"/>
      <c r="AZ233" s="88"/>
      <c r="BA233" s="88"/>
      <c r="BB233" s="88"/>
      <c r="BC233" s="88"/>
      <c r="BD233" s="88"/>
      <c r="BE233" s="88"/>
      <c r="BF233" s="88"/>
      <c r="BG233" s="88"/>
      <c r="BH233" s="88"/>
      <c r="BI233" s="88"/>
      <c r="BJ233" s="88"/>
      <c r="BK233" s="88"/>
      <c r="BL233" s="88"/>
      <c r="BM233" s="88"/>
      <c r="BN233" s="88"/>
      <c r="BO233" s="88"/>
      <c r="BP233" s="88"/>
      <c r="BQ233" s="88"/>
      <c r="BR233" s="88"/>
      <c r="BS233" s="88"/>
    </row>
    <row r="234" spans="2:71" s="89" customFormat="1">
      <c r="B234" s="88"/>
      <c r="AC234" s="88"/>
      <c r="AD234" s="88"/>
      <c r="AE234" s="88"/>
      <c r="AF234" s="88"/>
      <c r="AG234" s="88"/>
      <c r="AH234" s="88"/>
      <c r="AI234" s="88"/>
      <c r="AJ234" s="88"/>
      <c r="AK234" s="88"/>
      <c r="AL234" s="88"/>
      <c r="AM234" s="88"/>
      <c r="AN234" s="88"/>
      <c r="AO234" s="88"/>
      <c r="AP234" s="88"/>
      <c r="AQ234" s="88"/>
      <c r="AR234" s="88"/>
      <c r="AS234" s="88"/>
      <c r="AT234" s="88"/>
      <c r="AU234" s="88"/>
      <c r="AV234" s="88"/>
      <c r="AW234" s="88"/>
      <c r="AX234" s="88"/>
      <c r="AY234" s="88"/>
      <c r="AZ234" s="88"/>
      <c r="BA234" s="88"/>
      <c r="BB234" s="88"/>
      <c r="BC234" s="88"/>
      <c r="BD234" s="88"/>
      <c r="BE234" s="88"/>
      <c r="BF234" s="88"/>
      <c r="BG234" s="88"/>
      <c r="BH234" s="88"/>
      <c r="BI234" s="88"/>
      <c r="BJ234" s="88"/>
      <c r="BK234" s="88"/>
      <c r="BL234" s="88"/>
      <c r="BM234" s="88"/>
      <c r="BN234" s="88"/>
      <c r="BO234" s="88"/>
      <c r="BP234" s="88"/>
      <c r="BQ234" s="88"/>
      <c r="BR234" s="88"/>
      <c r="BS234" s="88"/>
    </row>
    <row r="235" spans="2:71" s="89" customFormat="1">
      <c r="B235" s="88"/>
      <c r="AC235" s="88"/>
      <c r="AD235" s="88"/>
      <c r="AE235" s="88"/>
      <c r="AF235" s="88"/>
      <c r="AG235" s="88"/>
      <c r="AH235" s="88"/>
      <c r="AI235" s="88"/>
      <c r="AJ235" s="88"/>
      <c r="AK235" s="88"/>
      <c r="AL235" s="88"/>
      <c r="AM235" s="88"/>
      <c r="AN235" s="88"/>
      <c r="AO235" s="88"/>
      <c r="AP235" s="88"/>
      <c r="AQ235" s="88"/>
      <c r="AR235" s="88"/>
      <c r="AS235" s="88"/>
      <c r="AT235" s="88"/>
      <c r="AU235" s="88"/>
      <c r="AV235" s="88"/>
      <c r="AW235" s="88"/>
      <c r="AX235" s="88"/>
      <c r="AY235" s="88"/>
      <c r="AZ235" s="88"/>
      <c r="BA235" s="88"/>
      <c r="BB235" s="88"/>
      <c r="BC235" s="88"/>
      <c r="BD235" s="88"/>
      <c r="BE235" s="88"/>
      <c r="BF235" s="88"/>
      <c r="BG235" s="88"/>
      <c r="BH235" s="88"/>
      <c r="BI235" s="88"/>
      <c r="BJ235" s="88"/>
      <c r="BK235" s="88"/>
      <c r="BL235" s="88"/>
      <c r="BM235" s="88"/>
      <c r="BN235" s="88"/>
      <c r="BO235" s="88"/>
      <c r="BP235" s="88"/>
      <c r="BQ235" s="88"/>
      <c r="BR235" s="88"/>
      <c r="BS235" s="88"/>
    </row>
    <row r="236" spans="2:71" s="89" customFormat="1">
      <c r="B236" s="88"/>
      <c r="AC236" s="88"/>
      <c r="AD236" s="88"/>
      <c r="AE236" s="88"/>
      <c r="AF236" s="88"/>
      <c r="AG236" s="88"/>
      <c r="AH236" s="88"/>
      <c r="AI236" s="88"/>
      <c r="AJ236" s="88"/>
      <c r="AK236" s="88"/>
      <c r="AL236" s="88"/>
      <c r="AM236" s="88"/>
      <c r="AN236" s="88"/>
      <c r="AO236" s="88"/>
      <c r="AP236" s="88"/>
      <c r="AQ236" s="88"/>
      <c r="AR236" s="88"/>
      <c r="AS236" s="88"/>
      <c r="AT236" s="88"/>
      <c r="AU236" s="88"/>
      <c r="AV236" s="88"/>
      <c r="AW236" s="88"/>
      <c r="AX236" s="88"/>
      <c r="AY236" s="88"/>
      <c r="AZ236" s="88"/>
      <c r="BA236" s="88"/>
      <c r="BB236" s="88"/>
      <c r="BC236" s="88"/>
      <c r="BD236" s="88"/>
      <c r="BE236" s="88"/>
      <c r="BF236" s="88"/>
      <c r="BG236" s="88"/>
      <c r="BH236" s="88"/>
      <c r="BI236" s="88"/>
      <c r="BJ236" s="88"/>
      <c r="BK236" s="88"/>
      <c r="BL236" s="88"/>
      <c r="BM236" s="88"/>
      <c r="BN236" s="88"/>
      <c r="BO236" s="88"/>
      <c r="BP236" s="88"/>
      <c r="BQ236" s="88"/>
      <c r="BR236" s="88"/>
      <c r="BS236" s="88"/>
    </row>
    <row r="237" spans="2:71" s="89" customFormat="1">
      <c r="B237" s="88"/>
      <c r="AC237" s="88"/>
      <c r="AD237" s="88"/>
      <c r="AE237" s="88"/>
      <c r="AF237" s="88"/>
      <c r="AG237" s="88"/>
      <c r="AH237" s="88"/>
      <c r="AI237" s="88"/>
      <c r="AJ237" s="88"/>
      <c r="AK237" s="88"/>
      <c r="AL237" s="88"/>
      <c r="AM237" s="88"/>
      <c r="AN237" s="88"/>
      <c r="AO237" s="88"/>
      <c r="AP237" s="88"/>
      <c r="AQ237" s="88"/>
      <c r="AR237" s="88"/>
      <c r="AS237" s="88"/>
      <c r="AT237" s="88"/>
      <c r="AU237" s="88"/>
      <c r="AV237" s="88"/>
      <c r="AW237" s="88"/>
      <c r="AX237" s="88"/>
      <c r="AY237" s="88"/>
      <c r="AZ237" s="88"/>
      <c r="BA237" s="88"/>
      <c r="BB237" s="88"/>
      <c r="BC237" s="88"/>
      <c r="BD237" s="88"/>
      <c r="BE237" s="88"/>
      <c r="BF237" s="88"/>
      <c r="BG237" s="88"/>
      <c r="BH237" s="88"/>
      <c r="BI237" s="88"/>
      <c r="BJ237" s="88"/>
      <c r="BK237" s="88"/>
      <c r="BL237" s="88"/>
      <c r="BM237" s="88"/>
      <c r="BN237" s="88"/>
      <c r="BO237" s="88"/>
      <c r="BP237" s="88"/>
      <c r="BQ237" s="88"/>
      <c r="BR237" s="88"/>
      <c r="BS237" s="88"/>
    </row>
    <row r="238" spans="2:71" s="89" customFormat="1">
      <c r="B238" s="88"/>
      <c r="AC238" s="88"/>
      <c r="AD238" s="88"/>
      <c r="AE238" s="88"/>
      <c r="AF238" s="88"/>
      <c r="AG238" s="88"/>
      <c r="AH238" s="88"/>
      <c r="AI238" s="88"/>
      <c r="AJ238" s="88"/>
      <c r="AK238" s="88"/>
      <c r="AL238" s="88"/>
      <c r="AM238" s="88"/>
      <c r="AN238" s="88"/>
      <c r="AO238" s="88"/>
      <c r="AP238" s="88"/>
      <c r="AQ238" s="88"/>
      <c r="AR238" s="88"/>
      <c r="AS238" s="88"/>
      <c r="AT238" s="88"/>
      <c r="AU238" s="88"/>
      <c r="AV238" s="88"/>
      <c r="AW238" s="88"/>
      <c r="AX238" s="88"/>
      <c r="AY238" s="88"/>
      <c r="AZ238" s="88"/>
      <c r="BA238" s="88"/>
      <c r="BB238" s="88"/>
      <c r="BC238" s="88"/>
      <c r="BD238" s="88"/>
      <c r="BE238" s="88"/>
      <c r="BF238" s="88"/>
      <c r="BG238" s="88"/>
      <c r="BH238" s="88"/>
      <c r="BI238" s="88"/>
      <c r="BJ238" s="88"/>
      <c r="BK238" s="88"/>
      <c r="BL238" s="88"/>
      <c r="BM238" s="88"/>
      <c r="BN238" s="88"/>
      <c r="BO238" s="88"/>
      <c r="BP238" s="88"/>
      <c r="BQ238" s="88"/>
      <c r="BR238" s="88"/>
      <c r="BS238" s="88"/>
    </row>
    <row r="239" spans="2:71" s="89" customFormat="1">
      <c r="B239" s="88"/>
      <c r="AC239" s="88"/>
      <c r="AD239" s="88"/>
      <c r="AE239" s="88"/>
      <c r="AF239" s="88"/>
      <c r="AG239" s="88"/>
      <c r="AH239" s="88"/>
      <c r="AI239" s="88"/>
      <c r="AJ239" s="88"/>
      <c r="AK239" s="88"/>
      <c r="AL239" s="88"/>
      <c r="AM239" s="88"/>
      <c r="AN239" s="88"/>
      <c r="AO239" s="88"/>
      <c r="AP239" s="88"/>
      <c r="AQ239" s="88"/>
      <c r="AR239" s="88"/>
      <c r="AS239" s="88"/>
      <c r="AT239" s="88"/>
      <c r="AU239" s="88"/>
      <c r="AV239" s="88"/>
      <c r="AW239" s="88"/>
      <c r="AX239" s="88"/>
      <c r="AY239" s="88"/>
      <c r="AZ239" s="88"/>
      <c r="BA239" s="88"/>
      <c r="BB239" s="88"/>
      <c r="BC239" s="88"/>
      <c r="BD239" s="88"/>
      <c r="BE239" s="88"/>
      <c r="BF239" s="88"/>
      <c r="BG239" s="88"/>
      <c r="BH239" s="88"/>
      <c r="BI239" s="88"/>
      <c r="BJ239" s="88"/>
      <c r="BK239" s="88"/>
      <c r="BL239" s="88"/>
      <c r="BM239" s="88"/>
      <c r="BN239" s="88"/>
      <c r="BO239" s="88"/>
      <c r="BP239" s="88"/>
      <c r="BQ239" s="88"/>
      <c r="BR239" s="88"/>
      <c r="BS239" s="88"/>
    </row>
    <row r="240" spans="2:71" s="89" customFormat="1">
      <c r="B240" s="88"/>
      <c r="AC240" s="88"/>
      <c r="AD240" s="88"/>
      <c r="AE240" s="88"/>
      <c r="AF240" s="88"/>
      <c r="AG240" s="88"/>
      <c r="AH240" s="88"/>
      <c r="AI240" s="88"/>
      <c r="AJ240" s="88"/>
      <c r="AK240" s="88"/>
      <c r="AL240" s="88"/>
      <c r="AM240" s="88"/>
      <c r="AN240" s="88"/>
      <c r="AO240" s="88"/>
      <c r="AP240" s="88"/>
      <c r="AQ240" s="88"/>
      <c r="AR240" s="88"/>
      <c r="AS240" s="88"/>
      <c r="AT240" s="88"/>
      <c r="AU240" s="88"/>
      <c r="AV240" s="88"/>
      <c r="AW240" s="88"/>
      <c r="AX240" s="88"/>
      <c r="AY240" s="88"/>
      <c r="AZ240" s="88"/>
      <c r="BA240" s="88"/>
      <c r="BB240" s="88"/>
      <c r="BC240" s="88"/>
      <c r="BD240" s="88"/>
      <c r="BE240" s="88"/>
      <c r="BF240" s="88"/>
      <c r="BG240" s="88"/>
      <c r="BH240" s="88"/>
      <c r="BI240" s="88"/>
      <c r="BJ240" s="88"/>
      <c r="BK240" s="88"/>
      <c r="BL240" s="88"/>
      <c r="BM240" s="88"/>
      <c r="BN240" s="88"/>
      <c r="BO240" s="88"/>
      <c r="BP240" s="88"/>
      <c r="BQ240" s="88"/>
      <c r="BR240" s="88"/>
      <c r="BS240" s="88"/>
    </row>
    <row r="241" spans="2:71" s="89" customFormat="1">
      <c r="B241" s="88"/>
      <c r="AC241" s="88"/>
      <c r="AD241" s="88"/>
      <c r="AE241" s="88"/>
      <c r="AF241" s="88"/>
      <c r="AG241" s="88"/>
      <c r="AH241" s="88"/>
      <c r="AI241" s="88"/>
      <c r="AJ241" s="88"/>
      <c r="AK241" s="88"/>
      <c r="AL241" s="88"/>
      <c r="AM241" s="88"/>
      <c r="AN241" s="88"/>
      <c r="AO241" s="88"/>
      <c r="AP241" s="88"/>
      <c r="AQ241" s="88"/>
      <c r="AR241" s="88"/>
      <c r="AS241" s="88"/>
      <c r="AT241" s="88"/>
      <c r="AU241" s="88"/>
      <c r="AV241" s="88"/>
      <c r="AW241" s="88"/>
      <c r="AX241" s="88"/>
      <c r="AY241" s="88"/>
      <c r="AZ241" s="88"/>
      <c r="BA241" s="88"/>
      <c r="BB241" s="88"/>
      <c r="BC241" s="88"/>
      <c r="BD241" s="88"/>
      <c r="BE241" s="88"/>
      <c r="BF241" s="88"/>
      <c r="BG241" s="88"/>
      <c r="BH241" s="88"/>
      <c r="BI241" s="88"/>
      <c r="BJ241" s="88"/>
      <c r="BK241" s="88"/>
      <c r="BL241" s="88"/>
      <c r="BM241" s="88"/>
      <c r="BN241" s="88"/>
      <c r="BO241" s="88"/>
      <c r="BP241" s="88"/>
      <c r="BQ241" s="88"/>
      <c r="BR241" s="88"/>
      <c r="BS241" s="88"/>
    </row>
    <row r="242" spans="2:71" s="89" customFormat="1">
      <c r="B242" s="88"/>
      <c r="AC242" s="88"/>
      <c r="AD242" s="88"/>
      <c r="AE242" s="88"/>
      <c r="AF242" s="88"/>
      <c r="AG242" s="88"/>
      <c r="AH242" s="88"/>
      <c r="AI242" s="88"/>
      <c r="AJ242" s="88"/>
      <c r="AK242" s="88"/>
      <c r="AL242" s="88"/>
      <c r="AM242" s="88"/>
      <c r="AN242" s="88"/>
      <c r="AO242" s="88"/>
      <c r="AP242" s="88"/>
      <c r="AQ242" s="88"/>
      <c r="AR242" s="88"/>
      <c r="AS242" s="88"/>
      <c r="AT242" s="88"/>
      <c r="AU242" s="88"/>
      <c r="AV242" s="88"/>
      <c r="AW242" s="88"/>
      <c r="AX242" s="88"/>
      <c r="AY242" s="88"/>
      <c r="AZ242" s="88"/>
      <c r="BA242" s="88"/>
      <c r="BB242" s="88"/>
      <c r="BC242" s="88"/>
      <c r="BD242" s="88"/>
      <c r="BE242" s="88"/>
      <c r="BF242" s="88"/>
      <c r="BG242" s="88"/>
      <c r="BH242" s="88"/>
      <c r="BI242" s="88"/>
      <c r="BJ242" s="88"/>
      <c r="BK242" s="88"/>
      <c r="BL242" s="88"/>
      <c r="BM242" s="88"/>
      <c r="BN242" s="88"/>
      <c r="BO242" s="88"/>
      <c r="BP242" s="88"/>
      <c r="BQ242" s="88"/>
      <c r="BR242" s="88"/>
      <c r="BS242" s="88"/>
    </row>
    <row r="243" spans="2:71" s="89" customFormat="1">
      <c r="B243" s="88"/>
      <c r="AC243" s="88"/>
      <c r="AD243" s="88"/>
      <c r="AE243" s="88"/>
      <c r="AF243" s="88"/>
      <c r="AG243" s="88"/>
      <c r="AH243" s="88"/>
      <c r="AI243" s="88"/>
      <c r="AJ243" s="88"/>
      <c r="AK243" s="88"/>
      <c r="AL243" s="88"/>
      <c r="AM243" s="88"/>
      <c r="AN243" s="88"/>
      <c r="AO243" s="88"/>
      <c r="AP243" s="88"/>
      <c r="AQ243" s="88"/>
      <c r="AR243" s="88"/>
      <c r="AS243" s="88"/>
      <c r="AT243" s="88"/>
      <c r="AU243" s="88"/>
      <c r="AV243" s="88"/>
      <c r="AW243" s="88"/>
      <c r="AX243" s="88"/>
      <c r="AY243" s="88"/>
      <c r="AZ243" s="88"/>
      <c r="BA243" s="88"/>
      <c r="BB243" s="88"/>
      <c r="BC243" s="88"/>
      <c r="BD243" s="88"/>
      <c r="BE243" s="88"/>
      <c r="BF243" s="88"/>
      <c r="BG243" s="88"/>
      <c r="BH243" s="88"/>
      <c r="BI243" s="88"/>
      <c r="BJ243" s="88"/>
      <c r="BK243" s="88"/>
      <c r="BL243" s="88"/>
      <c r="BM243" s="88"/>
      <c r="BN243" s="88"/>
      <c r="BO243" s="88"/>
      <c r="BP243" s="88"/>
      <c r="BQ243" s="88"/>
      <c r="BR243" s="88"/>
      <c r="BS243" s="88"/>
    </row>
    <row r="244" spans="2:71" s="89" customFormat="1">
      <c r="B244" s="88"/>
      <c r="AC244" s="88"/>
      <c r="AD244" s="88"/>
      <c r="AE244" s="88"/>
      <c r="AF244" s="88"/>
      <c r="AG244" s="88"/>
      <c r="AH244" s="88"/>
      <c r="AI244" s="88"/>
      <c r="AJ244" s="88"/>
      <c r="AK244" s="88"/>
      <c r="AL244" s="88"/>
      <c r="AM244" s="88"/>
      <c r="AN244" s="88"/>
      <c r="AO244" s="88"/>
      <c r="AP244" s="88"/>
      <c r="AQ244" s="88"/>
      <c r="AR244" s="88"/>
      <c r="AS244" s="88"/>
      <c r="AT244" s="88"/>
      <c r="AU244" s="88"/>
      <c r="AV244" s="88"/>
      <c r="AW244" s="88"/>
      <c r="AX244" s="88"/>
      <c r="AY244" s="88"/>
      <c r="AZ244" s="88"/>
      <c r="BA244" s="88"/>
      <c r="BB244" s="88"/>
      <c r="BC244" s="88"/>
      <c r="BD244" s="88"/>
      <c r="BE244" s="88"/>
      <c r="BF244" s="88"/>
      <c r="BG244" s="88"/>
      <c r="BH244" s="88"/>
      <c r="BI244" s="88"/>
      <c r="BJ244" s="88"/>
      <c r="BK244" s="88"/>
      <c r="BL244" s="88"/>
      <c r="BM244" s="88"/>
      <c r="BN244" s="88"/>
      <c r="BO244" s="88"/>
      <c r="BP244" s="88"/>
      <c r="BQ244" s="88"/>
      <c r="BR244" s="88"/>
      <c r="BS244" s="88"/>
    </row>
    <row r="245" spans="2:71" s="89" customFormat="1">
      <c r="B245" s="88"/>
      <c r="AC245" s="88"/>
      <c r="AD245" s="88"/>
      <c r="AE245" s="88"/>
      <c r="AF245" s="88"/>
      <c r="AG245" s="88"/>
      <c r="AH245" s="88"/>
      <c r="AI245" s="88"/>
      <c r="AJ245" s="88"/>
      <c r="AK245" s="88"/>
      <c r="AL245" s="88"/>
      <c r="AM245" s="88"/>
      <c r="AN245" s="88"/>
      <c r="AO245" s="88"/>
      <c r="AP245" s="88"/>
      <c r="AQ245" s="88"/>
      <c r="AR245" s="88"/>
      <c r="AS245" s="88"/>
      <c r="AT245" s="88"/>
      <c r="AU245" s="88"/>
      <c r="AV245" s="88"/>
      <c r="AW245" s="88"/>
      <c r="AX245" s="88"/>
      <c r="AY245" s="88"/>
      <c r="AZ245" s="88"/>
      <c r="BA245" s="88"/>
      <c r="BB245" s="88"/>
      <c r="BC245" s="88"/>
      <c r="BD245" s="88"/>
      <c r="BE245" s="88"/>
      <c r="BF245" s="88"/>
      <c r="BG245" s="88"/>
      <c r="BH245" s="88"/>
      <c r="BI245" s="88"/>
      <c r="BJ245" s="88"/>
      <c r="BK245" s="88"/>
      <c r="BL245" s="88"/>
      <c r="BM245" s="88"/>
      <c r="BN245" s="88"/>
      <c r="BO245" s="88"/>
      <c r="BP245" s="88"/>
      <c r="BQ245" s="88"/>
      <c r="BR245" s="88"/>
      <c r="BS245" s="88"/>
    </row>
    <row r="246" spans="2:71" s="89" customFormat="1">
      <c r="B246" s="88"/>
      <c r="AC246" s="88"/>
      <c r="AD246" s="88"/>
      <c r="AE246" s="88"/>
      <c r="AF246" s="88"/>
      <c r="AG246" s="88"/>
      <c r="AH246" s="88"/>
      <c r="AI246" s="88"/>
      <c r="AJ246" s="88"/>
      <c r="AK246" s="88"/>
      <c r="AL246" s="88"/>
      <c r="AM246" s="88"/>
      <c r="AN246" s="88"/>
      <c r="AO246" s="88"/>
      <c r="AP246" s="88"/>
      <c r="AQ246" s="88"/>
      <c r="AR246" s="88"/>
      <c r="AS246" s="88"/>
      <c r="AT246" s="88"/>
      <c r="AU246" s="88"/>
      <c r="AV246" s="88"/>
      <c r="AW246" s="88"/>
      <c r="AX246" s="88"/>
      <c r="AY246" s="88"/>
      <c r="AZ246" s="88"/>
      <c r="BA246" s="88"/>
      <c r="BB246" s="88"/>
      <c r="BC246" s="88"/>
      <c r="BD246" s="88"/>
      <c r="BE246" s="88"/>
      <c r="BF246" s="88"/>
      <c r="BG246" s="88"/>
      <c r="BH246" s="88"/>
      <c r="BI246" s="88"/>
      <c r="BJ246" s="88"/>
      <c r="BK246" s="88"/>
      <c r="BL246" s="88"/>
      <c r="BM246" s="88"/>
      <c r="BN246" s="88"/>
      <c r="BO246" s="88"/>
      <c r="BP246" s="88"/>
      <c r="BQ246" s="88"/>
      <c r="BR246" s="88"/>
      <c r="BS246" s="88"/>
    </row>
    <row r="247" spans="2:71" s="89" customFormat="1">
      <c r="B247" s="88"/>
      <c r="AC247" s="88"/>
      <c r="AD247" s="88"/>
      <c r="AE247" s="88"/>
      <c r="AF247" s="88"/>
      <c r="AG247" s="88"/>
      <c r="AH247" s="88"/>
      <c r="AI247" s="88"/>
      <c r="AJ247" s="88"/>
      <c r="AK247" s="88"/>
      <c r="AL247" s="88"/>
      <c r="AM247" s="88"/>
      <c r="AN247" s="88"/>
      <c r="AO247" s="88"/>
      <c r="AP247" s="88"/>
      <c r="AQ247" s="88"/>
      <c r="AR247" s="88"/>
      <c r="AS247" s="88"/>
      <c r="AT247" s="88"/>
      <c r="AU247" s="88"/>
      <c r="AV247" s="88"/>
      <c r="AW247" s="88"/>
      <c r="AX247" s="88"/>
      <c r="AY247" s="88"/>
      <c r="AZ247" s="88"/>
      <c r="BA247" s="88"/>
      <c r="BB247" s="88"/>
      <c r="BC247" s="88"/>
      <c r="BD247" s="88"/>
      <c r="BE247" s="88"/>
      <c r="BF247" s="88"/>
      <c r="BG247" s="88"/>
      <c r="BH247" s="88"/>
      <c r="BI247" s="88"/>
      <c r="BJ247" s="88"/>
      <c r="BK247" s="88"/>
      <c r="BL247" s="88"/>
      <c r="BM247" s="88"/>
      <c r="BN247" s="88"/>
      <c r="BO247" s="88"/>
      <c r="BP247" s="88"/>
      <c r="BQ247" s="88"/>
      <c r="BR247" s="88"/>
      <c r="BS247" s="88"/>
    </row>
    <row r="248" spans="2:71" s="89" customFormat="1">
      <c r="B248" s="88"/>
      <c r="AC248" s="88"/>
      <c r="AD248" s="88"/>
      <c r="AE248" s="88"/>
      <c r="AF248" s="88"/>
      <c r="AG248" s="88"/>
      <c r="AH248" s="88"/>
      <c r="AI248" s="88"/>
      <c r="AJ248" s="88"/>
      <c r="AK248" s="88"/>
      <c r="AL248" s="88"/>
      <c r="AM248" s="88"/>
      <c r="AN248" s="88"/>
      <c r="AO248" s="88"/>
      <c r="AP248" s="88"/>
      <c r="AQ248" s="88"/>
      <c r="AR248" s="88"/>
      <c r="AS248" s="88"/>
      <c r="AT248" s="88"/>
      <c r="AU248" s="88"/>
      <c r="AV248" s="88"/>
      <c r="AW248" s="88"/>
      <c r="AX248" s="88"/>
      <c r="AY248" s="88"/>
      <c r="AZ248" s="88"/>
      <c r="BA248" s="88"/>
      <c r="BB248" s="88"/>
      <c r="BC248" s="88"/>
      <c r="BD248" s="88"/>
      <c r="BE248" s="88"/>
      <c r="BF248" s="88"/>
      <c r="BG248" s="88"/>
      <c r="BH248" s="88"/>
      <c r="BI248" s="88"/>
      <c r="BJ248" s="88"/>
      <c r="BK248" s="88"/>
      <c r="BL248" s="88"/>
      <c r="BM248" s="88"/>
      <c r="BN248" s="88"/>
      <c r="BO248" s="88"/>
      <c r="BP248" s="88"/>
      <c r="BQ248" s="88"/>
      <c r="BR248" s="88"/>
      <c r="BS248" s="88"/>
    </row>
    <row r="249" spans="2:71" s="89" customFormat="1">
      <c r="B249" s="88"/>
      <c r="AC249" s="88"/>
      <c r="AD249" s="88"/>
      <c r="AE249" s="88"/>
      <c r="AF249" s="88"/>
      <c r="AG249" s="88"/>
      <c r="AH249" s="88"/>
      <c r="AI249" s="88"/>
      <c r="AJ249" s="88"/>
      <c r="AK249" s="88"/>
      <c r="AL249" s="88"/>
      <c r="AM249" s="88"/>
      <c r="AN249" s="88"/>
      <c r="AO249" s="88"/>
      <c r="AP249" s="88"/>
      <c r="AQ249" s="88"/>
      <c r="AR249" s="88"/>
      <c r="AS249" s="88"/>
      <c r="AT249" s="88"/>
      <c r="AU249" s="88"/>
      <c r="AV249" s="88"/>
      <c r="AW249" s="88"/>
      <c r="AX249" s="88"/>
      <c r="AY249" s="88"/>
      <c r="AZ249" s="88"/>
      <c r="BA249" s="88"/>
      <c r="BB249" s="88"/>
      <c r="BC249" s="88"/>
      <c r="BD249" s="88"/>
      <c r="BE249" s="88"/>
      <c r="BF249" s="88"/>
      <c r="BG249" s="88"/>
      <c r="BH249" s="88"/>
      <c r="BI249" s="88"/>
      <c r="BJ249" s="88"/>
      <c r="BK249" s="88"/>
      <c r="BL249" s="88"/>
      <c r="BM249" s="88"/>
      <c r="BN249" s="88"/>
      <c r="BO249" s="88"/>
      <c r="BP249" s="88"/>
      <c r="BQ249" s="88"/>
      <c r="BR249" s="88"/>
      <c r="BS249" s="88"/>
    </row>
    <row r="250" spans="2:71" s="89" customFormat="1">
      <c r="B250" s="88"/>
      <c r="AC250" s="88"/>
      <c r="AD250" s="88"/>
      <c r="AE250" s="88"/>
      <c r="AF250" s="88"/>
      <c r="AG250" s="88"/>
      <c r="AH250" s="88"/>
      <c r="AI250" s="88"/>
      <c r="AJ250" s="88"/>
      <c r="AK250" s="88"/>
      <c r="AL250" s="88"/>
      <c r="AM250" s="88"/>
      <c r="AN250" s="88"/>
      <c r="AO250" s="88"/>
      <c r="AP250" s="88"/>
      <c r="AQ250" s="88"/>
      <c r="AR250" s="88"/>
      <c r="AS250" s="88"/>
      <c r="AT250" s="88"/>
      <c r="AU250" s="88"/>
      <c r="AV250" s="88"/>
      <c r="AW250" s="88"/>
      <c r="AX250" s="88"/>
      <c r="AY250" s="88"/>
      <c r="AZ250" s="88"/>
      <c r="BA250" s="88"/>
      <c r="BB250" s="88"/>
      <c r="BC250" s="88"/>
      <c r="BD250" s="88"/>
      <c r="BE250" s="88"/>
      <c r="BF250" s="88"/>
      <c r="BG250" s="88"/>
      <c r="BH250" s="88"/>
      <c r="BI250" s="88"/>
      <c r="BJ250" s="88"/>
      <c r="BK250" s="88"/>
      <c r="BL250" s="88"/>
      <c r="BM250" s="88"/>
      <c r="BN250" s="88"/>
      <c r="BO250" s="88"/>
      <c r="BP250" s="88"/>
      <c r="BQ250" s="88"/>
      <c r="BR250" s="88"/>
      <c r="BS250" s="88"/>
    </row>
    <row r="251" spans="2:71" s="89" customFormat="1">
      <c r="B251" s="88"/>
      <c r="AC251" s="88"/>
      <c r="AD251" s="88"/>
      <c r="AE251" s="88"/>
      <c r="AF251" s="88"/>
      <c r="AG251" s="88"/>
      <c r="AH251" s="88"/>
      <c r="AI251" s="88"/>
      <c r="AJ251" s="88"/>
      <c r="AK251" s="88"/>
      <c r="AL251" s="88"/>
      <c r="AM251" s="88"/>
      <c r="AN251" s="88"/>
      <c r="AO251" s="88"/>
      <c r="AP251" s="88"/>
      <c r="AQ251" s="88"/>
      <c r="AR251" s="88"/>
      <c r="AS251" s="88"/>
      <c r="AT251" s="88"/>
      <c r="AU251" s="88"/>
      <c r="AV251" s="88"/>
      <c r="AW251" s="88"/>
      <c r="AX251" s="88"/>
      <c r="AY251" s="88"/>
      <c r="AZ251" s="88"/>
      <c r="BA251" s="88"/>
      <c r="BB251" s="88"/>
      <c r="BC251" s="88"/>
      <c r="BD251" s="88"/>
      <c r="BE251" s="88"/>
      <c r="BF251" s="88"/>
      <c r="BG251" s="88"/>
      <c r="BH251" s="88"/>
      <c r="BI251" s="88"/>
      <c r="BJ251" s="88"/>
      <c r="BK251" s="88"/>
      <c r="BL251" s="88"/>
      <c r="BM251" s="88"/>
      <c r="BN251" s="88"/>
      <c r="BO251" s="88"/>
      <c r="BP251" s="88"/>
      <c r="BQ251" s="88"/>
      <c r="BR251" s="88"/>
      <c r="BS251" s="88"/>
    </row>
    <row r="252" spans="2:71" s="89" customFormat="1">
      <c r="B252" s="88"/>
      <c r="AC252" s="88"/>
      <c r="AD252" s="88"/>
      <c r="AE252" s="88"/>
      <c r="AF252" s="88"/>
      <c r="AG252" s="88"/>
      <c r="AH252" s="88"/>
      <c r="AI252" s="88"/>
      <c r="AJ252" s="88"/>
      <c r="AK252" s="88"/>
      <c r="AL252" s="88"/>
      <c r="AM252" s="88"/>
      <c r="AN252" s="88"/>
      <c r="AO252" s="88"/>
      <c r="AP252" s="88"/>
      <c r="AQ252" s="88"/>
      <c r="AR252" s="88"/>
      <c r="AS252" s="88"/>
      <c r="AT252" s="88"/>
      <c r="AU252" s="88"/>
      <c r="AV252" s="88"/>
      <c r="AW252" s="88"/>
      <c r="AX252" s="88"/>
      <c r="AY252" s="88"/>
      <c r="AZ252" s="88"/>
      <c r="BA252" s="88"/>
      <c r="BB252" s="88"/>
      <c r="BC252" s="88"/>
      <c r="BD252" s="88"/>
      <c r="BE252" s="88"/>
      <c r="BF252" s="88"/>
      <c r="BG252" s="88"/>
      <c r="BH252" s="88"/>
      <c r="BI252" s="88"/>
      <c r="BJ252" s="88"/>
      <c r="BK252" s="88"/>
      <c r="BL252" s="88"/>
      <c r="BM252" s="88"/>
      <c r="BN252" s="88"/>
      <c r="BO252" s="88"/>
      <c r="BP252" s="88"/>
      <c r="BQ252" s="88"/>
      <c r="BR252" s="88"/>
      <c r="BS252" s="88"/>
    </row>
    <row r="253" spans="2:71" s="89" customFormat="1">
      <c r="B253" s="88"/>
      <c r="AC253" s="88"/>
      <c r="AD253" s="88"/>
      <c r="AE253" s="88"/>
      <c r="AF253" s="88"/>
      <c r="AG253" s="88"/>
      <c r="AH253" s="88"/>
      <c r="AI253" s="88"/>
      <c r="AJ253" s="88"/>
      <c r="AK253" s="88"/>
      <c r="AL253" s="88"/>
      <c r="AM253" s="88"/>
      <c r="AN253" s="88"/>
      <c r="AO253" s="88"/>
      <c r="AP253" s="88"/>
      <c r="AQ253" s="88"/>
      <c r="AR253" s="88"/>
      <c r="AS253" s="88"/>
      <c r="AT253" s="88"/>
      <c r="AU253" s="88"/>
      <c r="AV253" s="88"/>
      <c r="AW253" s="88"/>
      <c r="AX253" s="88"/>
      <c r="AY253" s="88"/>
      <c r="AZ253" s="88"/>
      <c r="BA253" s="88"/>
      <c r="BB253" s="88"/>
      <c r="BC253" s="88"/>
      <c r="BD253" s="88"/>
      <c r="BE253" s="88"/>
      <c r="BF253" s="88"/>
      <c r="BG253" s="88"/>
      <c r="BH253" s="88"/>
      <c r="BI253" s="88"/>
      <c r="BJ253" s="88"/>
      <c r="BK253" s="88"/>
      <c r="BL253" s="88"/>
      <c r="BM253" s="88"/>
      <c r="BN253" s="88"/>
      <c r="BO253" s="88"/>
      <c r="BP253" s="88"/>
      <c r="BQ253" s="88"/>
      <c r="BR253" s="88"/>
      <c r="BS253" s="88"/>
    </row>
    <row r="254" spans="2:71" s="89" customFormat="1">
      <c r="B254" s="88"/>
      <c r="AC254" s="88"/>
      <c r="AD254" s="88"/>
      <c r="AE254" s="88"/>
      <c r="AF254" s="88"/>
      <c r="AG254" s="88"/>
      <c r="AH254" s="88"/>
      <c r="AI254" s="88"/>
      <c r="AJ254" s="88"/>
      <c r="AK254" s="88"/>
      <c r="AL254" s="88"/>
      <c r="AM254" s="88"/>
      <c r="AN254" s="88"/>
      <c r="AO254" s="88"/>
      <c r="AP254" s="88"/>
      <c r="AQ254" s="88"/>
      <c r="AR254" s="88"/>
      <c r="AS254" s="88"/>
      <c r="AT254" s="88"/>
      <c r="AU254" s="88"/>
      <c r="AV254" s="88"/>
      <c r="AW254" s="88"/>
      <c r="AX254" s="88"/>
      <c r="AY254" s="88"/>
      <c r="AZ254" s="88"/>
      <c r="BA254" s="88"/>
      <c r="BB254" s="88"/>
      <c r="BC254" s="88"/>
      <c r="BD254" s="88"/>
      <c r="BE254" s="88"/>
      <c r="BF254" s="88"/>
      <c r="BG254" s="88"/>
      <c r="BH254" s="88"/>
      <c r="BI254" s="88"/>
      <c r="BJ254" s="88"/>
      <c r="BK254" s="88"/>
      <c r="BL254" s="88"/>
      <c r="BM254" s="88"/>
      <c r="BN254" s="88"/>
      <c r="BO254" s="88"/>
      <c r="BP254" s="88"/>
      <c r="BQ254" s="88"/>
      <c r="BR254" s="88"/>
      <c r="BS254" s="88"/>
    </row>
    <row r="255" spans="2:71" s="89" customFormat="1">
      <c r="B255" s="88"/>
      <c r="AC255" s="88"/>
      <c r="AD255" s="88"/>
      <c r="AE255" s="88"/>
      <c r="AF255" s="88"/>
      <c r="AG255" s="88"/>
      <c r="AH255" s="88"/>
      <c r="AI255" s="88"/>
      <c r="AJ255" s="88"/>
      <c r="AK255" s="88"/>
      <c r="AL255" s="88"/>
      <c r="AM255" s="88"/>
      <c r="AN255" s="88"/>
      <c r="AO255" s="88"/>
      <c r="AP255" s="88"/>
      <c r="AQ255" s="88"/>
      <c r="AR255" s="88"/>
      <c r="AS255" s="88"/>
      <c r="AT255" s="88"/>
      <c r="AU255" s="88"/>
      <c r="AV255" s="88"/>
      <c r="AW255" s="88"/>
      <c r="AX255" s="88"/>
      <c r="AY255" s="88"/>
      <c r="AZ255" s="88"/>
      <c r="BA255" s="88"/>
      <c r="BB255" s="88"/>
      <c r="BC255" s="88"/>
      <c r="BD255" s="88"/>
      <c r="BE255" s="88"/>
      <c r="BF255" s="88"/>
      <c r="BG255" s="88"/>
      <c r="BH255" s="88"/>
      <c r="BI255" s="88"/>
      <c r="BJ255" s="88"/>
      <c r="BK255" s="88"/>
      <c r="BL255" s="88"/>
      <c r="BM255" s="88"/>
      <c r="BN255" s="88"/>
      <c r="BO255" s="88"/>
      <c r="BP255" s="88"/>
      <c r="BQ255" s="88"/>
      <c r="BR255" s="88"/>
      <c r="BS255" s="88"/>
    </row>
    <row r="256" spans="2:71" s="89" customFormat="1">
      <c r="B256" s="88"/>
      <c r="AC256" s="88"/>
      <c r="AD256" s="88"/>
      <c r="AE256" s="88"/>
      <c r="AF256" s="88"/>
      <c r="AG256" s="88"/>
      <c r="AH256" s="88"/>
      <c r="AI256" s="88"/>
      <c r="AJ256" s="88"/>
      <c r="AK256" s="88"/>
      <c r="AL256" s="88"/>
      <c r="AM256" s="88"/>
      <c r="AN256" s="88"/>
      <c r="AO256" s="88"/>
      <c r="AP256" s="88"/>
      <c r="AQ256" s="88"/>
      <c r="AR256" s="88"/>
      <c r="AS256" s="88"/>
      <c r="AT256" s="88"/>
      <c r="AU256" s="88"/>
      <c r="AV256" s="88"/>
      <c r="AW256" s="88"/>
      <c r="AX256" s="88"/>
      <c r="AY256" s="88"/>
      <c r="AZ256" s="88"/>
      <c r="BA256" s="88"/>
      <c r="BB256" s="88"/>
      <c r="BC256" s="88"/>
      <c r="BD256" s="88"/>
      <c r="BE256" s="88"/>
      <c r="BF256" s="88"/>
      <c r="BG256" s="88"/>
      <c r="BH256" s="88"/>
      <c r="BI256" s="88"/>
      <c r="BJ256" s="88"/>
      <c r="BK256" s="88"/>
      <c r="BL256" s="88"/>
      <c r="BM256" s="88"/>
      <c r="BN256" s="88"/>
      <c r="BO256" s="88"/>
      <c r="BP256" s="88"/>
      <c r="BQ256" s="88"/>
      <c r="BR256" s="88"/>
      <c r="BS256" s="88"/>
    </row>
    <row r="257" spans="2:71" s="89" customFormat="1">
      <c r="B257" s="88"/>
      <c r="AC257" s="88"/>
      <c r="AD257" s="88"/>
      <c r="AE257" s="88"/>
      <c r="AF257" s="88"/>
      <c r="AG257" s="88"/>
      <c r="AH257" s="88"/>
      <c r="AI257" s="88"/>
      <c r="AJ257" s="88"/>
      <c r="AK257" s="88"/>
      <c r="AL257" s="88"/>
      <c r="AM257" s="88"/>
      <c r="AN257" s="88"/>
      <c r="AO257" s="88"/>
      <c r="AP257" s="88"/>
      <c r="AQ257" s="88"/>
      <c r="AR257" s="88"/>
      <c r="AS257" s="88"/>
      <c r="AT257" s="88"/>
      <c r="AU257" s="88"/>
      <c r="AV257" s="88"/>
      <c r="AW257" s="88"/>
      <c r="AX257" s="88"/>
      <c r="AY257" s="88"/>
      <c r="AZ257" s="88"/>
      <c r="BA257" s="88"/>
      <c r="BB257" s="88"/>
      <c r="BC257" s="88"/>
      <c r="BD257" s="88"/>
      <c r="BE257" s="88"/>
      <c r="BF257" s="88"/>
      <c r="BG257" s="88"/>
      <c r="BH257" s="88"/>
      <c r="BI257" s="88"/>
      <c r="BJ257" s="88"/>
      <c r="BK257" s="88"/>
      <c r="BL257" s="88"/>
      <c r="BM257" s="88"/>
      <c r="BN257" s="88"/>
      <c r="BO257" s="88"/>
      <c r="BP257" s="88"/>
      <c r="BQ257" s="88"/>
      <c r="BR257" s="88"/>
      <c r="BS257" s="88"/>
    </row>
    <row r="258" spans="2:71" s="89" customFormat="1">
      <c r="B258" s="88"/>
      <c r="AC258" s="88"/>
      <c r="AD258" s="88"/>
      <c r="AE258" s="88"/>
      <c r="AF258" s="88"/>
      <c r="AG258" s="88"/>
      <c r="AH258" s="88"/>
      <c r="AI258" s="88"/>
      <c r="AJ258" s="88"/>
      <c r="AK258" s="88"/>
      <c r="AL258" s="88"/>
      <c r="AM258" s="88"/>
      <c r="AN258" s="88"/>
      <c r="AO258" s="88"/>
      <c r="AP258" s="88"/>
      <c r="AQ258" s="88"/>
      <c r="AR258" s="88"/>
      <c r="AS258" s="88"/>
      <c r="AT258" s="88"/>
      <c r="AU258" s="88"/>
      <c r="AV258" s="88"/>
      <c r="AW258" s="88"/>
      <c r="AX258" s="88"/>
      <c r="AY258" s="88"/>
      <c r="AZ258" s="88"/>
      <c r="BA258" s="88"/>
      <c r="BB258" s="88"/>
      <c r="BC258" s="88"/>
      <c r="BD258" s="88"/>
      <c r="BE258" s="88"/>
      <c r="BF258" s="88"/>
      <c r="BG258" s="88"/>
      <c r="BH258" s="88"/>
      <c r="BI258" s="88"/>
      <c r="BJ258" s="88"/>
      <c r="BK258" s="88"/>
      <c r="BL258" s="88"/>
      <c r="BM258" s="88"/>
      <c r="BN258" s="88"/>
      <c r="BO258" s="88"/>
      <c r="BP258" s="88"/>
      <c r="BQ258" s="88"/>
      <c r="BR258" s="88"/>
      <c r="BS258" s="88"/>
    </row>
    <row r="259" spans="2:71" s="89" customFormat="1">
      <c r="B259" s="88"/>
      <c r="AC259" s="88"/>
      <c r="AD259" s="88"/>
      <c r="AE259" s="88"/>
      <c r="AF259" s="88"/>
      <c r="AG259" s="88"/>
      <c r="AH259" s="88"/>
      <c r="AI259" s="88"/>
      <c r="AJ259" s="88"/>
      <c r="AK259" s="88"/>
      <c r="AL259" s="88"/>
      <c r="AM259" s="88"/>
      <c r="AN259" s="88"/>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c r="BK259" s="88"/>
      <c r="BL259" s="88"/>
      <c r="BM259" s="88"/>
      <c r="BN259" s="88"/>
      <c r="BO259" s="88"/>
      <c r="BP259" s="88"/>
      <c r="BQ259" s="88"/>
      <c r="BR259" s="88"/>
      <c r="BS259" s="88"/>
    </row>
    <row r="260" spans="2:71" s="89" customFormat="1">
      <c r="B260" s="88"/>
      <c r="AC260" s="88"/>
      <c r="AD260" s="88"/>
      <c r="AE260" s="88"/>
      <c r="AF260" s="88"/>
      <c r="AG260" s="88"/>
      <c r="AH260" s="88"/>
      <c r="AI260" s="88"/>
      <c r="AJ260" s="88"/>
      <c r="AK260" s="88"/>
      <c r="AL260" s="88"/>
      <c r="AM260" s="88"/>
      <c r="AN260" s="88"/>
      <c r="AO260" s="88"/>
      <c r="AP260" s="88"/>
      <c r="AQ260" s="88"/>
      <c r="AR260" s="88"/>
      <c r="AS260" s="88"/>
      <c r="AT260" s="88"/>
      <c r="AU260" s="88"/>
      <c r="AV260" s="88"/>
      <c r="AW260" s="88"/>
      <c r="AX260" s="88"/>
      <c r="AY260" s="88"/>
      <c r="AZ260" s="88"/>
      <c r="BA260" s="88"/>
      <c r="BB260" s="88"/>
      <c r="BC260" s="88"/>
      <c r="BD260" s="88"/>
      <c r="BE260" s="88"/>
      <c r="BF260" s="88"/>
      <c r="BG260" s="88"/>
      <c r="BH260" s="88"/>
      <c r="BI260" s="88"/>
      <c r="BJ260" s="88"/>
      <c r="BK260" s="88"/>
      <c r="BL260" s="88"/>
      <c r="BM260" s="88"/>
      <c r="BN260" s="88"/>
      <c r="BO260" s="88"/>
      <c r="BP260" s="88"/>
      <c r="BQ260" s="88"/>
      <c r="BR260" s="88"/>
      <c r="BS260" s="88"/>
    </row>
    <row r="261" spans="2:71" s="89" customFormat="1">
      <c r="B261" s="88"/>
      <c r="AC261" s="88"/>
      <c r="AD261" s="88"/>
      <c r="AE261" s="88"/>
      <c r="AF261" s="88"/>
      <c r="AG261" s="88"/>
      <c r="AH261" s="88"/>
      <c r="AI261" s="88"/>
      <c r="AJ261" s="88"/>
      <c r="AK261" s="88"/>
      <c r="AL261" s="88"/>
      <c r="AM261" s="88"/>
      <c r="AN261" s="88"/>
      <c r="AO261" s="88"/>
      <c r="AP261" s="88"/>
      <c r="AQ261" s="88"/>
      <c r="AR261" s="88"/>
      <c r="AS261" s="88"/>
      <c r="AT261" s="88"/>
      <c r="AU261" s="88"/>
      <c r="AV261" s="88"/>
      <c r="AW261" s="88"/>
      <c r="AX261" s="88"/>
      <c r="AY261" s="88"/>
      <c r="AZ261" s="88"/>
      <c r="BA261" s="88"/>
      <c r="BB261" s="88"/>
      <c r="BC261" s="88"/>
      <c r="BD261" s="88"/>
      <c r="BE261" s="88"/>
      <c r="BF261" s="88"/>
      <c r="BG261" s="88"/>
      <c r="BH261" s="88"/>
      <c r="BI261" s="88"/>
      <c r="BJ261" s="88"/>
      <c r="BK261" s="88"/>
      <c r="BL261" s="88"/>
      <c r="BM261" s="88"/>
      <c r="BN261" s="88"/>
      <c r="BO261" s="88"/>
      <c r="BP261" s="88"/>
      <c r="BQ261" s="88"/>
      <c r="BR261" s="88"/>
      <c r="BS261" s="88"/>
    </row>
    <row r="262" spans="2:71" s="89" customFormat="1">
      <c r="B262" s="88"/>
      <c r="AC262" s="88"/>
      <c r="AD262" s="88"/>
      <c r="AE262" s="88"/>
      <c r="AF262" s="88"/>
      <c r="AG262" s="88"/>
      <c r="AH262" s="88"/>
      <c r="AI262" s="88"/>
      <c r="AJ262" s="88"/>
      <c r="AK262" s="88"/>
      <c r="AL262" s="88"/>
      <c r="AM262" s="88"/>
      <c r="AN262" s="88"/>
      <c r="AO262" s="88"/>
      <c r="AP262" s="88"/>
      <c r="AQ262" s="88"/>
      <c r="AR262" s="88"/>
      <c r="AS262" s="88"/>
      <c r="AT262" s="88"/>
      <c r="AU262" s="88"/>
      <c r="AV262" s="88"/>
      <c r="AW262" s="88"/>
      <c r="AX262" s="88"/>
      <c r="AY262" s="88"/>
      <c r="AZ262" s="88"/>
      <c r="BA262" s="88"/>
      <c r="BB262" s="88"/>
      <c r="BC262" s="88"/>
      <c r="BD262" s="88"/>
      <c r="BE262" s="88"/>
      <c r="BF262" s="88"/>
      <c r="BG262" s="88"/>
      <c r="BH262" s="88"/>
      <c r="BI262" s="88"/>
      <c r="BJ262" s="88"/>
      <c r="BK262" s="88"/>
      <c r="BL262" s="88"/>
      <c r="BM262" s="88"/>
      <c r="BN262" s="88"/>
      <c r="BO262" s="88"/>
      <c r="BP262" s="88"/>
      <c r="BQ262" s="88"/>
      <c r="BR262" s="88"/>
      <c r="BS262" s="88"/>
    </row>
    <row r="263" spans="2:71" s="89" customFormat="1">
      <c r="B263" s="88"/>
      <c r="AC263" s="88"/>
      <c r="AD263" s="88"/>
      <c r="AE263" s="88"/>
      <c r="AF263" s="88"/>
      <c r="AG263" s="88"/>
      <c r="AH263" s="88"/>
      <c r="AI263" s="88"/>
      <c r="AJ263" s="88"/>
      <c r="AK263" s="88"/>
      <c r="AL263" s="88"/>
      <c r="AM263" s="88"/>
      <c r="AN263" s="88"/>
      <c r="AO263" s="88"/>
      <c r="AP263" s="88"/>
      <c r="AQ263" s="88"/>
      <c r="AR263" s="88"/>
      <c r="AS263" s="88"/>
      <c r="AT263" s="88"/>
      <c r="AU263" s="88"/>
      <c r="AV263" s="88"/>
      <c r="AW263" s="88"/>
      <c r="AX263" s="88"/>
      <c r="AY263" s="88"/>
      <c r="AZ263" s="88"/>
      <c r="BA263" s="88"/>
      <c r="BB263" s="88"/>
      <c r="BC263" s="88"/>
      <c r="BD263" s="88"/>
      <c r="BE263" s="88"/>
      <c r="BF263" s="88"/>
      <c r="BG263" s="88"/>
      <c r="BH263" s="88"/>
      <c r="BI263" s="88"/>
      <c r="BJ263" s="88"/>
      <c r="BK263" s="88"/>
      <c r="BL263" s="88"/>
      <c r="BM263" s="88"/>
      <c r="BN263" s="88"/>
      <c r="BO263" s="88"/>
      <c r="BP263" s="88"/>
      <c r="BQ263" s="88"/>
      <c r="BR263" s="88"/>
      <c r="BS263" s="88"/>
    </row>
    <row r="264" spans="2:71" s="89" customFormat="1">
      <c r="B264" s="88"/>
      <c r="AC264" s="88"/>
      <c r="AD264" s="88"/>
      <c r="AE264" s="88"/>
      <c r="AF264" s="88"/>
      <c r="AG264" s="88"/>
      <c r="AH264" s="88"/>
      <c r="AI264" s="88"/>
      <c r="AJ264" s="88"/>
      <c r="AK264" s="88"/>
      <c r="AL264" s="88"/>
      <c r="AM264" s="88"/>
      <c r="AN264" s="88"/>
      <c r="AO264" s="88"/>
      <c r="AP264" s="88"/>
      <c r="AQ264" s="88"/>
      <c r="AR264" s="88"/>
      <c r="AS264" s="88"/>
      <c r="AT264" s="88"/>
      <c r="AU264" s="88"/>
      <c r="AV264" s="88"/>
      <c r="AW264" s="88"/>
      <c r="AX264" s="88"/>
      <c r="AY264" s="88"/>
      <c r="AZ264" s="88"/>
      <c r="BA264" s="88"/>
      <c r="BB264" s="88"/>
      <c r="BC264" s="88"/>
      <c r="BD264" s="88"/>
      <c r="BE264" s="88"/>
      <c r="BF264" s="88"/>
      <c r="BG264" s="88"/>
      <c r="BH264" s="88"/>
      <c r="BI264" s="88"/>
      <c r="BJ264" s="88"/>
      <c r="BK264" s="88"/>
      <c r="BL264" s="88"/>
      <c r="BM264" s="88"/>
      <c r="BN264" s="88"/>
      <c r="BO264" s="88"/>
      <c r="BP264" s="88"/>
      <c r="BQ264" s="88"/>
      <c r="BR264" s="88"/>
      <c r="BS264" s="88"/>
    </row>
    <row r="265" spans="2:71" s="89" customFormat="1">
      <c r="B265" s="88"/>
      <c r="AC265" s="88"/>
      <c r="AD265" s="88"/>
      <c r="AE265" s="88"/>
      <c r="AF265" s="88"/>
      <c r="AG265" s="88"/>
      <c r="AH265" s="88"/>
      <c r="AI265" s="88"/>
      <c r="AJ265" s="88"/>
      <c r="AK265" s="88"/>
      <c r="AL265" s="88"/>
      <c r="AM265" s="88"/>
      <c r="AN265" s="88"/>
      <c r="AO265" s="88"/>
      <c r="AP265" s="88"/>
      <c r="AQ265" s="88"/>
      <c r="AR265" s="88"/>
      <c r="AS265" s="88"/>
      <c r="AT265" s="88"/>
      <c r="AU265" s="88"/>
      <c r="AV265" s="88"/>
      <c r="AW265" s="88"/>
      <c r="AX265" s="88"/>
      <c r="AY265" s="88"/>
      <c r="AZ265" s="88"/>
      <c r="BA265" s="88"/>
      <c r="BB265" s="88"/>
      <c r="BC265" s="88"/>
      <c r="BD265" s="88"/>
      <c r="BE265" s="88"/>
      <c r="BF265" s="88"/>
      <c r="BG265" s="88"/>
      <c r="BH265" s="88"/>
      <c r="BI265" s="88"/>
      <c r="BJ265" s="88"/>
      <c r="BK265" s="88"/>
      <c r="BL265" s="88"/>
      <c r="BM265" s="88"/>
      <c r="BN265" s="88"/>
      <c r="BO265" s="88"/>
      <c r="BP265" s="88"/>
      <c r="BQ265" s="88"/>
      <c r="BR265" s="88"/>
      <c r="BS265" s="88"/>
    </row>
    <row r="266" spans="2:71" s="89" customFormat="1">
      <c r="B266" s="88"/>
      <c r="AC266" s="88"/>
      <c r="AD266" s="88"/>
      <c r="AE266" s="88"/>
      <c r="AF266" s="88"/>
      <c r="AG266" s="88"/>
      <c r="AH266" s="88"/>
      <c r="AI266" s="88"/>
      <c r="AJ266" s="88"/>
      <c r="AK266" s="88"/>
      <c r="AL266" s="88"/>
      <c r="AM266" s="88"/>
      <c r="AN266" s="88"/>
      <c r="AO266" s="88"/>
      <c r="AP266" s="88"/>
      <c r="AQ266" s="88"/>
      <c r="AR266" s="88"/>
      <c r="AS266" s="88"/>
      <c r="AT266" s="88"/>
      <c r="AU266" s="88"/>
      <c r="AV266" s="88"/>
      <c r="AW266" s="88"/>
      <c r="AX266" s="88"/>
      <c r="AY266" s="88"/>
      <c r="AZ266" s="88"/>
      <c r="BA266" s="88"/>
      <c r="BB266" s="88"/>
      <c r="BC266" s="88"/>
      <c r="BD266" s="88"/>
      <c r="BE266" s="88"/>
      <c r="BF266" s="88"/>
      <c r="BG266" s="88"/>
      <c r="BH266" s="88"/>
      <c r="BI266" s="88"/>
      <c r="BJ266" s="88"/>
      <c r="BK266" s="88"/>
      <c r="BL266" s="88"/>
      <c r="BM266" s="88"/>
      <c r="BN266" s="88"/>
      <c r="BO266" s="88"/>
      <c r="BP266" s="88"/>
      <c r="BQ266" s="88"/>
      <c r="BR266" s="88"/>
      <c r="BS266" s="88"/>
    </row>
    <row r="267" spans="2:71" s="89" customFormat="1">
      <c r="B267" s="88"/>
      <c r="AC267" s="88"/>
      <c r="AD267" s="88"/>
      <c r="AE267" s="88"/>
      <c r="AF267" s="88"/>
      <c r="AG267" s="88"/>
      <c r="AH267" s="88"/>
      <c r="AI267" s="88"/>
      <c r="AJ267" s="88"/>
      <c r="AK267" s="88"/>
      <c r="AL267" s="88"/>
      <c r="AM267" s="88"/>
      <c r="AN267" s="88"/>
      <c r="AO267" s="88"/>
      <c r="AP267" s="88"/>
      <c r="AQ267" s="88"/>
      <c r="AR267" s="88"/>
      <c r="AS267" s="88"/>
      <c r="AT267" s="88"/>
      <c r="AU267" s="88"/>
      <c r="AV267" s="88"/>
      <c r="AW267" s="88"/>
      <c r="AX267" s="88"/>
      <c r="AY267" s="88"/>
      <c r="AZ267" s="88"/>
      <c r="BA267" s="88"/>
      <c r="BB267" s="88"/>
      <c r="BC267" s="88"/>
      <c r="BD267" s="88"/>
      <c r="BE267" s="88"/>
      <c r="BF267" s="88"/>
      <c r="BG267" s="88"/>
      <c r="BH267" s="88"/>
      <c r="BI267" s="88"/>
      <c r="BJ267" s="88"/>
      <c r="BK267" s="88"/>
      <c r="BL267" s="88"/>
      <c r="BM267" s="88"/>
      <c r="BN267" s="88"/>
      <c r="BO267" s="88"/>
      <c r="BP267" s="88"/>
      <c r="BQ267" s="88"/>
      <c r="BR267" s="88"/>
      <c r="BS267" s="88"/>
    </row>
    <row r="268" spans="2:71" s="89" customFormat="1">
      <c r="B268" s="88"/>
      <c r="AC268" s="88"/>
      <c r="AD268" s="88"/>
      <c r="AE268" s="88"/>
      <c r="AF268" s="88"/>
      <c r="AG268" s="88"/>
      <c r="AH268" s="88"/>
      <c r="AI268" s="88"/>
      <c r="AJ268" s="88"/>
      <c r="AK268" s="88"/>
      <c r="AL268" s="88"/>
      <c r="AM268" s="88"/>
      <c r="AN268" s="88"/>
      <c r="AO268" s="88"/>
      <c r="AP268" s="88"/>
      <c r="AQ268" s="88"/>
      <c r="AR268" s="88"/>
      <c r="AS268" s="88"/>
      <c r="AT268" s="88"/>
      <c r="AU268" s="88"/>
      <c r="AV268" s="88"/>
      <c r="AW268" s="88"/>
      <c r="AX268" s="88"/>
      <c r="AY268" s="88"/>
      <c r="AZ268" s="88"/>
      <c r="BA268" s="88"/>
      <c r="BB268" s="88"/>
      <c r="BC268" s="88"/>
      <c r="BD268" s="88"/>
      <c r="BE268" s="88"/>
      <c r="BF268" s="88"/>
      <c r="BG268" s="88"/>
      <c r="BH268" s="88"/>
      <c r="BI268" s="88"/>
      <c r="BJ268" s="88"/>
      <c r="BK268" s="88"/>
      <c r="BL268" s="88"/>
      <c r="BM268" s="88"/>
      <c r="BN268" s="88"/>
      <c r="BO268" s="88"/>
      <c r="BP268" s="88"/>
      <c r="BQ268" s="88"/>
      <c r="BR268" s="88"/>
      <c r="BS268" s="88"/>
    </row>
    <row r="269" spans="2:71" s="89" customFormat="1">
      <c r="B269" s="88"/>
      <c r="AC269" s="88"/>
      <c r="AD269" s="88"/>
      <c r="AE269" s="88"/>
      <c r="AF269" s="88"/>
      <c r="AG269" s="88"/>
      <c r="AH269" s="88"/>
      <c r="AI269" s="88"/>
      <c r="AJ269" s="88"/>
      <c r="AK269" s="88"/>
      <c r="AL269" s="88"/>
      <c r="AM269" s="88"/>
      <c r="AN269" s="88"/>
      <c r="AO269" s="88"/>
      <c r="AP269" s="88"/>
      <c r="AQ269" s="88"/>
      <c r="AR269" s="88"/>
      <c r="AS269" s="88"/>
      <c r="AT269" s="88"/>
      <c r="AU269" s="88"/>
      <c r="AV269" s="88"/>
      <c r="AW269" s="88"/>
      <c r="AX269" s="88"/>
      <c r="AY269" s="88"/>
      <c r="AZ269" s="88"/>
      <c r="BA269" s="88"/>
      <c r="BB269" s="88"/>
      <c r="BC269" s="88"/>
      <c r="BD269" s="88"/>
      <c r="BE269" s="88"/>
      <c r="BF269" s="88"/>
      <c r="BG269" s="88"/>
      <c r="BH269" s="88"/>
      <c r="BI269" s="88"/>
      <c r="BJ269" s="88"/>
      <c r="BK269" s="88"/>
      <c r="BL269" s="88"/>
      <c r="BM269" s="88"/>
      <c r="BN269" s="88"/>
      <c r="BO269" s="88"/>
      <c r="BP269" s="88"/>
      <c r="BQ269" s="88"/>
      <c r="BR269" s="88"/>
      <c r="BS269" s="88"/>
    </row>
    <row r="270" spans="2:71" s="89" customFormat="1">
      <c r="B270" s="88"/>
      <c r="AC270" s="88"/>
      <c r="AD270" s="88"/>
      <c r="AE270" s="88"/>
      <c r="AF270" s="88"/>
      <c r="AG270" s="88"/>
      <c r="AH270" s="88"/>
      <c r="AI270" s="88"/>
      <c r="AJ270" s="88"/>
      <c r="AK270" s="88"/>
      <c r="AL270" s="88"/>
      <c r="AM270" s="88"/>
      <c r="AN270" s="88"/>
      <c r="AO270" s="88"/>
      <c r="AP270" s="88"/>
      <c r="AQ270" s="88"/>
      <c r="AR270" s="88"/>
      <c r="AS270" s="88"/>
      <c r="AT270" s="88"/>
      <c r="AU270" s="88"/>
      <c r="AV270" s="88"/>
      <c r="AW270" s="88"/>
      <c r="AX270" s="88"/>
      <c r="AY270" s="88"/>
      <c r="AZ270" s="88"/>
      <c r="BA270" s="88"/>
      <c r="BB270" s="88"/>
      <c r="BC270" s="88"/>
      <c r="BD270" s="88"/>
      <c r="BE270" s="88"/>
      <c r="BF270" s="88"/>
      <c r="BG270" s="88"/>
      <c r="BH270" s="88"/>
      <c r="BI270" s="88"/>
      <c r="BJ270" s="88"/>
      <c r="BK270" s="88"/>
      <c r="BL270" s="88"/>
      <c r="BM270" s="88"/>
      <c r="BN270" s="88"/>
      <c r="BO270" s="88"/>
      <c r="BP270" s="88"/>
      <c r="BQ270" s="88"/>
      <c r="BR270" s="88"/>
      <c r="BS270" s="88"/>
    </row>
    <row r="271" spans="2:71" s="89" customFormat="1">
      <c r="B271" s="88"/>
      <c r="AC271" s="88"/>
      <c r="AD271" s="88"/>
      <c r="AE271" s="88"/>
      <c r="AF271" s="88"/>
      <c r="AG271" s="88"/>
      <c r="AH271" s="88"/>
      <c r="AI271" s="88"/>
      <c r="AJ271" s="88"/>
      <c r="AK271" s="88"/>
      <c r="AL271" s="88"/>
      <c r="AM271" s="88"/>
      <c r="AN271" s="88"/>
      <c r="AO271" s="88"/>
      <c r="AP271" s="88"/>
      <c r="AQ271" s="88"/>
      <c r="AR271" s="88"/>
      <c r="AS271" s="88"/>
      <c r="AT271" s="88"/>
      <c r="AU271" s="88"/>
      <c r="AV271" s="88"/>
      <c r="AW271" s="88"/>
      <c r="AX271" s="88"/>
      <c r="AY271" s="88"/>
      <c r="AZ271" s="88"/>
      <c r="BA271" s="88"/>
      <c r="BB271" s="88"/>
      <c r="BC271" s="88"/>
      <c r="BD271" s="88"/>
      <c r="BE271" s="88"/>
      <c r="BF271" s="88"/>
      <c r="BG271" s="88"/>
      <c r="BH271" s="88"/>
      <c r="BI271" s="88"/>
      <c r="BJ271" s="88"/>
      <c r="BK271" s="88"/>
      <c r="BL271" s="88"/>
      <c r="BM271" s="88"/>
      <c r="BN271" s="88"/>
      <c r="BO271" s="88"/>
      <c r="BP271" s="88"/>
      <c r="BQ271" s="88"/>
      <c r="BR271" s="88"/>
      <c r="BS271" s="88"/>
    </row>
    <row r="272" spans="2:71" s="89" customFormat="1">
      <c r="B272" s="88"/>
      <c r="AC272" s="88"/>
      <c r="AD272" s="88"/>
      <c r="AE272" s="88"/>
      <c r="AF272" s="88"/>
      <c r="AG272" s="88"/>
      <c r="AH272" s="88"/>
      <c r="AI272" s="88"/>
      <c r="AJ272" s="88"/>
      <c r="AK272" s="88"/>
      <c r="AL272" s="88"/>
      <c r="AM272" s="88"/>
      <c r="AN272" s="88"/>
      <c r="AO272" s="88"/>
      <c r="AP272" s="88"/>
      <c r="AQ272" s="88"/>
      <c r="AR272" s="88"/>
      <c r="AS272" s="88"/>
      <c r="AT272" s="88"/>
      <c r="AU272" s="88"/>
      <c r="AV272" s="88"/>
      <c r="AW272" s="88"/>
      <c r="AX272" s="88"/>
      <c r="AY272" s="88"/>
      <c r="AZ272" s="88"/>
      <c r="BA272" s="88"/>
      <c r="BB272" s="88"/>
      <c r="BC272" s="88"/>
      <c r="BD272" s="88"/>
      <c r="BE272" s="88"/>
      <c r="BF272" s="88"/>
      <c r="BG272" s="88"/>
      <c r="BH272" s="88"/>
      <c r="BI272" s="88"/>
      <c r="BJ272" s="88"/>
      <c r="BK272" s="88"/>
      <c r="BL272" s="88"/>
      <c r="BM272" s="88"/>
      <c r="BN272" s="88"/>
      <c r="BO272" s="88"/>
      <c r="BP272" s="88"/>
      <c r="BQ272" s="88"/>
      <c r="BR272" s="88"/>
      <c r="BS272" s="88"/>
    </row>
    <row r="273" spans="2:71" s="89" customFormat="1">
      <c r="B273" s="88"/>
      <c r="AC273" s="88"/>
      <c r="AD273" s="88"/>
      <c r="AE273" s="88"/>
      <c r="AF273" s="88"/>
      <c r="AG273" s="88"/>
      <c r="AH273" s="88"/>
      <c r="AI273" s="88"/>
      <c r="AJ273" s="88"/>
      <c r="AK273" s="88"/>
      <c r="AL273" s="88"/>
      <c r="AM273" s="88"/>
      <c r="AN273" s="88"/>
      <c r="AO273" s="88"/>
      <c r="AP273" s="88"/>
      <c r="AQ273" s="88"/>
      <c r="AR273" s="88"/>
      <c r="AS273" s="88"/>
      <c r="AT273" s="88"/>
      <c r="AU273" s="88"/>
      <c r="AV273" s="88"/>
      <c r="AW273" s="88"/>
      <c r="AX273" s="88"/>
      <c r="AY273" s="88"/>
      <c r="AZ273" s="88"/>
      <c r="BA273" s="88"/>
      <c r="BB273" s="88"/>
      <c r="BC273" s="88"/>
      <c r="BD273" s="88"/>
      <c r="BE273" s="88"/>
      <c r="BF273" s="88"/>
      <c r="BG273" s="88"/>
      <c r="BH273" s="88"/>
      <c r="BI273" s="88"/>
      <c r="BJ273" s="88"/>
      <c r="BK273" s="88"/>
      <c r="BL273" s="88"/>
      <c r="BM273" s="88"/>
      <c r="BN273" s="88"/>
      <c r="BO273" s="88"/>
      <c r="BP273" s="88"/>
      <c r="BQ273" s="88"/>
      <c r="BR273" s="88"/>
      <c r="BS273" s="88"/>
    </row>
    <row r="274" spans="2:71" s="89" customFormat="1">
      <c r="B274" s="88"/>
      <c r="AC274" s="88"/>
      <c r="AD274" s="88"/>
      <c r="AE274" s="88"/>
      <c r="AF274" s="88"/>
      <c r="AG274" s="88"/>
      <c r="AH274" s="88"/>
      <c r="AI274" s="88"/>
      <c r="AJ274" s="88"/>
      <c r="AK274" s="88"/>
      <c r="AL274" s="88"/>
      <c r="AM274" s="88"/>
      <c r="AN274" s="88"/>
      <c r="AO274" s="88"/>
      <c r="AP274" s="88"/>
      <c r="AQ274" s="88"/>
      <c r="AR274" s="88"/>
      <c r="AS274" s="88"/>
      <c r="AT274" s="88"/>
      <c r="AU274" s="88"/>
      <c r="AV274" s="88"/>
      <c r="AW274" s="88"/>
      <c r="AX274" s="88"/>
      <c r="AY274" s="88"/>
      <c r="AZ274" s="88"/>
      <c r="BA274" s="88"/>
      <c r="BB274" s="88"/>
      <c r="BC274" s="88"/>
      <c r="BD274" s="88"/>
      <c r="BE274" s="88"/>
      <c r="BF274" s="88"/>
      <c r="BG274" s="88"/>
      <c r="BH274" s="88"/>
      <c r="BI274" s="88"/>
      <c r="BJ274" s="88"/>
      <c r="BK274" s="88"/>
      <c r="BL274" s="88"/>
      <c r="BM274" s="88"/>
      <c r="BN274" s="88"/>
      <c r="BO274" s="88"/>
      <c r="BP274" s="88"/>
      <c r="BQ274" s="88"/>
      <c r="BR274" s="88"/>
      <c r="BS274" s="88"/>
    </row>
    <row r="275" spans="2:71" s="89" customFormat="1">
      <c r="B275" s="88"/>
      <c r="AC275" s="88"/>
      <c r="AD275" s="88"/>
      <c r="AE275" s="88"/>
      <c r="AF275" s="88"/>
      <c r="AG275" s="88"/>
      <c r="AH275" s="88"/>
      <c r="AI275" s="88"/>
      <c r="AJ275" s="88"/>
      <c r="AK275" s="88"/>
      <c r="AL275" s="88"/>
      <c r="AM275" s="88"/>
      <c r="AN275" s="88"/>
      <c r="AO275" s="88"/>
      <c r="AP275" s="88"/>
      <c r="AQ275" s="88"/>
      <c r="AR275" s="88"/>
      <c r="AS275" s="88"/>
      <c r="AT275" s="88"/>
      <c r="AU275" s="88"/>
      <c r="AV275" s="88"/>
      <c r="AW275" s="88"/>
      <c r="AX275" s="88"/>
      <c r="AY275" s="88"/>
      <c r="AZ275" s="88"/>
      <c r="BA275" s="88"/>
      <c r="BB275" s="88"/>
      <c r="BC275" s="88"/>
      <c r="BD275" s="88"/>
      <c r="BE275" s="88"/>
      <c r="BF275" s="88"/>
      <c r="BG275" s="88"/>
      <c r="BH275" s="88"/>
      <c r="BI275" s="88"/>
      <c r="BJ275" s="88"/>
      <c r="BK275" s="88"/>
      <c r="BL275" s="88"/>
      <c r="BM275" s="88"/>
      <c r="BN275" s="88"/>
      <c r="BO275" s="88"/>
      <c r="BP275" s="88"/>
      <c r="BQ275" s="88"/>
      <c r="BR275" s="88"/>
      <c r="BS275" s="88"/>
    </row>
    <row r="276" spans="2:71" s="89" customFormat="1">
      <c r="B276" s="88"/>
      <c r="AC276" s="88"/>
      <c r="AD276" s="88"/>
      <c r="AE276" s="88"/>
      <c r="AF276" s="88"/>
      <c r="AG276" s="88"/>
      <c r="AH276" s="88"/>
      <c r="AI276" s="88"/>
      <c r="AJ276" s="88"/>
      <c r="AK276" s="88"/>
      <c r="AL276" s="88"/>
      <c r="AM276" s="88"/>
      <c r="AN276" s="88"/>
      <c r="AO276" s="88"/>
      <c r="AP276" s="88"/>
      <c r="AQ276" s="88"/>
      <c r="AR276" s="88"/>
      <c r="AS276" s="88"/>
      <c r="AT276" s="88"/>
      <c r="AU276" s="88"/>
      <c r="AV276" s="88"/>
      <c r="AW276" s="88"/>
      <c r="AX276" s="88"/>
      <c r="AY276" s="88"/>
      <c r="AZ276" s="88"/>
      <c r="BA276" s="88"/>
      <c r="BB276" s="88"/>
      <c r="BC276" s="88"/>
      <c r="BD276" s="88"/>
      <c r="BE276" s="88"/>
      <c r="BF276" s="88"/>
      <c r="BG276" s="88"/>
      <c r="BH276" s="88"/>
      <c r="BI276" s="88"/>
      <c r="BJ276" s="88"/>
      <c r="BK276" s="88"/>
      <c r="BL276" s="88"/>
      <c r="BM276" s="88"/>
      <c r="BN276" s="88"/>
      <c r="BO276" s="88"/>
      <c r="BP276" s="88"/>
      <c r="BQ276" s="88"/>
      <c r="BR276" s="88"/>
      <c r="BS276" s="88"/>
    </row>
    <row r="277" spans="2:71" s="89" customFormat="1">
      <c r="B277" s="88"/>
      <c r="AC277" s="88"/>
      <c r="AD277" s="88"/>
      <c r="AE277" s="88"/>
      <c r="AF277" s="88"/>
      <c r="AG277" s="88"/>
      <c r="AH277" s="88"/>
      <c r="AI277" s="88"/>
      <c r="AJ277" s="88"/>
      <c r="AK277" s="88"/>
      <c r="AL277" s="88"/>
      <c r="AM277" s="88"/>
      <c r="AN277" s="88"/>
      <c r="AO277" s="88"/>
      <c r="AP277" s="88"/>
      <c r="AQ277" s="88"/>
      <c r="AR277" s="88"/>
      <c r="AS277" s="88"/>
      <c r="AT277" s="88"/>
      <c r="AU277" s="88"/>
      <c r="AV277" s="88"/>
      <c r="AW277" s="88"/>
      <c r="AX277" s="88"/>
      <c r="AY277" s="88"/>
      <c r="AZ277" s="88"/>
      <c r="BA277" s="88"/>
      <c r="BB277" s="88"/>
      <c r="BC277" s="88"/>
      <c r="BD277" s="88"/>
      <c r="BE277" s="88"/>
      <c r="BF277" s="88"/>
      <c r="BG277" s="88"/>
      <c r="BH277" s="88"/>
      <c r="BI277" s="88"/>
      <c r="BJ277" s="88"/>
      <c r="BK277" s="88"/>
      <c r="BL277" s="88"/>
      <c r="BM277" s="88"/>
      <c r="BN277" s="88"/>
      <c r="BO277" s="88"/>
      <c r="BP277" s="88"/>
      <c r="BQ277" s="88"/>
      <c r="BR277" s="88"/>
      <c r="BS277" s="88"/>
    </row>
    <row r="278" spans="2:71" s="89" customFormat="1">
      <c r="B278" s="88"/>
      <c r="AC278" s="88"/>
      <c r="AD278" s="88"/>
      <c r="AE278" s="88"/>
      <c r="AF278" s="88"/>
      <c r="AG278" s="88"/>
      <c r="AH278" s="88"/>
      <c r="AI278" s="88"/>
      <c r="AJ278" s="88"/>
      <c r="AK278" s="88"/>
      <c r="AL278" s="88"/>
      <c r="AM278" s="88"/>
      <c r="AN278" s="88"/>
      <c r="AO278" s="88"/>
      <c r="AP278" s="88"/>
      <c r="AQ278" s="88"/>
      <c r="AR278" s="88"/>
      <c r="AS278" s="88"/>
      <c r="AT278" s="88"/>
      <c r="AU278" s="88"/>
      <c r="AV278" s="88"/>
      <c r="AW278" s="88"/>
      <c r="AX278" s="88"/>
      <c r="AY278" s="88"/>
      <c r="AZ278" s="88"/>
      <c r="BA278" s="88"/>
      <c r="BB278" s="88"/>
      <c r="BC278" s="88"/>
      <c r="BD278" s="88"/>
      <c r="BE278" s="88"/>
      <c r="BF278" s="88"/>
      <c r="BG278" s="88"/>
      <c r="BH278" s="88"/>
      <c r="BI278" s="88"/>
      <c r="BJ278" s="88"/>
      <c r="BK278" s="88"/>
      <c r="BL278" s="88"/>
      <c r="BM278" s="88"/>
      <c r="BN278" s="88"/>
      <c r="BO278" s="88"/>
      <c r="BP278" s="88"/>
      <c r="BQ278" s="88"/>
      <c r="BR278" s="88"/>
      <c r="BS278" s="88"/>
    </row>
    <row r="279" spans="2:71" s="89" customFormat="1">
      <c r="B279" s="88"/>
      <c r="AC279" s="88"/>
      <c r="AD279" s="88"/>
      <c r="AE279" s="88"/>
      <c r="AF279" s="88"/>
      <c r="AG279" s="88"/>
      <c r="AH279" s="88"/>
      <c r="AI279" s="88"/>
      <c r="AJ279" s="88"/>
      <c r="AK279" s="88"/>
      <c r="AL279" s="88"/>
      <c r="AM279" s="88"/>
      <c r="AN279" s="88"/>
      <c r="AO279" s="88"/>
      <c r="AP279" s="88"/>
      <c r="AQ279" s="88"/>
      <c r="AR279" s="88"/>
      <c r="AS279" s="88"/>
      <c r="AT279" s="88"/>
      <c r="AU279" s="88"/>
      <c r="AV279" s="88"/>
      <c r="AW279" s="88"/>
      <c r="AX279" s="88"/>
      <c r="AY279" s="88"/>
      <c r="AZ279" s="88"/>
      <c r="BA279" s="88"/>
      <c r="BB279" s="88"/>
      <c r="BC279" s="88"/>
      <c r="BD279" s="88"/>
      <c r="BE279" s="88"/>
      <c r="BF279" s="88"/>
      <c r="BG279" s="88"/>
      <c r="BH279" s="88"/>
      <c r="BI279" s="88"/>
      <c r="BJ279" s="88"/>
      <c r="BK279" s="88"/>
      <c r="BL279" s="88"/>
      <c r="BM279" s="88"/>
      <c r="BN279" s="88"/>
      <c r="BO279" s="88"/>
      <c r="BP279" s="88"/>
      <c r="BQ279" s="88"/>
      <c r="BR279" s="88"/>
      <c r="BS279" s="88"/>
    </row>
    <row r="280" spans="2:71" s="89" customFormat="1">
      <c r="B280" s="88"/>
      <c r="AC280" s="88"/>
      <c r="AD280" s="88"/>
      <c r="AE280" s="88"/>
      <c r="AF280" s="88"/>
      <c r="AG280" s="88"/>
      <c r="AH280" s="88"/>
      <c r="AI280" s="88"/>
      <c r="AJ280" s="88"/>
      <c r="AK280" s="88"/>
      <c r="AL280" s="88"/>
      <c r="AM280" s="88"/>
      <c r="AN280" s="88"/>
      <c r="AO280" s="88"/>
      <c r="AP280" s="88"/>
      <c r="AQ280" s="88"/>
      <c r="AR280" s="88"/>
      <c r="AS280" s="88"/>
      <c r="AT280" s="88"/>
      <c r="AU280" s="88"/>
      <c r="AV280" s="88"/>
      <c r="AW280" s="88"/>
      <c r="AX280" s="88"/>
      <c r="AY280" s="88"/>
      <c r="AZ280" s="88"/>
      <c r="BA280" s="88"/>
      <c r="BB280" s="88"/>
      <c r="BC280" s="88"/>
      <c r="BD280" s="88"/>
      <c r="BE280" s="88"/>
      <c r="BF280" s="88"/>
      <c r="BG280" s="88"/>
      <c r="BH280" s="88"/>
      <c r="BI280" s="88"/>
      <c r="BJ280" s="88"/>
      <c r="BK280" s="88"/>
      <c r="BL280" s="88"/>
      <c r="BM280" s="88"/>
      <c r="BN280" s="88"/>
      <c r="BO280" s="88"/>
      <c r="BP280" s="88"/>
      <c r="BQ280" s="88"/>
      <c r="BR280" s="88"/>
      <c r="BS280" s="88"/>
    </row>
    <row r="281" spans="2:71" s="89" customFormat="1">
      <c r="B281" s="88"/>
      <c r="AC281" s="88"/>
      <c r="AD281" s="88"/>
      <c r="AE281" s="88"/>
      <c r="AF281" s="88"/>
      <c r="AG281" s="88"/>
      <c r="AH281" s="88"/>
      <c r="AI281" s="88"/>
      <c r="AJ281" s="88"/>
      <c r="AK281" s="88"/>
      <c r="AL281" s="88"/>
      <c r="AM281" s="88"/>
      <c r="AN281" s="88"/>
      <c r="AO281" s="88"/>
      <c r="AP281" s="88"/>
      <c r="AQ281" s="88"/>
      <c r="AR281" s="88"/>
      <c r="AS281" s="88"/>
      <c r="AT281" s="88"/>
      <c r="AU281" s="88"/>
      <c r="AV281" s="88"/>
      <c r="AW281" s="88"/>
      <c r="AX281" s="88"/>
      <c r="AY281" s="88"/>
      <c r="AZ281" s="88"/>
      <c r="BA281" s="88"/>
      <c r="BB281" s="88"/>
      <c r="BC281" s="88"/>
      <c r="BD281" s="88"/>
      <c r="BE281" s="88"/>
      <c r="BF281" s="88"/>
      <c r="BG281" s="88"/>
      <c r="BH281" s="88"/>
      <c r="BI281" s="88"/>
      <c r="BJ281" s="88"/>
      <c r="BK281" s="88"/>
      <c r="BL281" s="88"/>
      <c r="BM281" s="88"/>
      <c r="BN281" s="88"/>
      <c r="BO281" s="88"/>
      <c r="BP281" s="88"/>
      <c r="BQ281" s="88"/>
      <c r="BR281" s="88"/>
      <c r="BS281" s="88"/>
    </row>
    <row r="282" spans="2:71" s="89" customFormat="1">
      <c r="B282" s="88"/>
      <c r="AC282" s="88"/>
      <c r="AD282" s="88"/>
      <c r="AE282" s="88"/>
      <c r="AF282" s="88"/>
      <c r="AG282" s="88"/>
      <c r="AH282" s="88"/>
      <c r="AI282" s="88"/>
      <c r="AJ282" s="88"/>
      <c r="AK282" s="88"/>
      <c r="AL282" s="88"/>
      <c r="AM282" s="88"/>
      <c r="AN282" s="88"/>
      <c r="AO282" s="88"/>
      <c r="AP282" s="88"/>
      <c r="AQ282" s="88"/>
      <c r="AR282" s="88"/>
      <c r="AS282" s="88"/>
      <c r="AT282" s="88"/>
      <c r="AU282" s="88"/>
      <c r="AV282" s="88"/>
      <c r="AW282" s="88"/>
      <c r="AX282" s="88"/>
      <c r="AY282" s="88"/>
      <c r="AZ282" s="88"/>
      <c r="BA282" s="88"/>
      <c r="BB282" s="88"/>
      <c r="BC282" s="88"/>
      <c r="BD282" s="88"/>
      <c r="BE282" s="88"/>
      <c r="BF282" s="88"/>
      <c r="BG282" s="88"/>
      <c r="BH282" s="88"/>
      <c r="BI282" s="88"/>
      <c r="BJ282" s="88"/>
      <c r="BK282" s="88"/>
      <c r="BL282" s="88"/>
      <c r="BM282" s="88"/>
      <c r="BN282" s="88"/>
      <c r="BO282" s="88"/>
      <c r="BP282" s="88"/>
      <c r="BQ282" s="88"/>
      <c r="BR282" s="88"/>
      <c r="BS282" s="88"/>
    </row>
    <row r="283" spans="2:71" s="89" customFormat="1">
      <c r="B283" s="88"/>
      <c r="AC283" s="88"/>
      <c r="AD283" s="88"/>
      <c r="AE283" s="88"/>
      <c r="AF283" s="88"/>
      <c r="AG283" s="88"/>
      <c r="AH283" s="88"/>
      <c r="AI283" s="88"/>
      <c r="AJ283" s="88"/>
      <c r="AK283" s="88"/>
      <c r="AL283" s="88"/>
      <c r="AM283" s="88"/>
      <c r="AN283" s="88"/>
      <c r="AO283" s="88"/>
      <c r="AP283" s="88"/>
      <c r="AQ283" s="88"/>
      <c r="AR283" s="88"/>
      <c r="AS283" s="88"/>
      <c r="AT283" s="88"/>
      <c r="AU283" s="88"/>
      <c r="AV283" s="88"/>
      <c r="AW283" s="88"/>
      <c r="AX283" s="88"/>
      <c r="AY283" s="88"/>
      <c r="AZ283" s="88"/>
      <c r="BA283" s="88"/>
      <c r="BB283" s="88"/>
      <c r="BC283" s="88"/>
      <c r="BD283" s="88"/>
      <c r="BE283" s="88"/>
      <c r="BF283" s="88"/>
      <c r="BG283" s="88"/>
      <c r="BH283" s="88"/>
      <c r="BI283" s="88"/>
      <c r="BJ283" s="88"/>
      <c r="BK283" s="88"/>
      <c r="BL283" s="88"/>
      <c r="BM283" s="88"/>
      <c r="BN283" s="88"/>
      <c r="BO283" s="88"/>
      <c r="BP283" s="88"/>
      <c r="BQ283" s="88"/>
      <c r="BR283" s="88"/>
      <c r="BS283" s="88"/>
    </row>
    <row r="284" spans="2:71" s="89" customFormat="1">
      <c r="B284" s="88"/>
      <c r="AC284" s="88"/>
      <c r="AD284" s="88"/>
      <c r="AE284" s="88"/>
      <c r="AF284" s="88"/>
      <c r="AG284" s="88"/>
      <c r="AH284" s="88"/>
      <c r="AI284" s="88"/>
      <c r="AJ284" s="88"/>
      <c r="AK284" s="88"/>
      <c r="AL284" s="88"/>
      <c r="AM284" s="88"/>
      <c r="AN284" s="88"/>
      <c r="AO284" s="88"/>
      <c r="AP284" s="88"/>
      <c r="AQ284" s="88"/>
      <c r="AR284" s="88"/>
      <c r="AS284" s="88"/>
      <c r="AT284" s="88"/>
      <c r="AU284" s="88"/>
      <c r="AV284" s="88"/>
      <c r="AW284" s="88"/>
      <c r="AX284" s="88"/>
      <c r="AY284" s="88"/>
      <c r="AZ284" s="88"/>
      <c r="BA284" s="88"/>
      <c r="BB284" s="88"/>
      <c r="BC284" s="88"/>
      <c r="BD284" s="88"/>
      <c r="BE284" s="88"/>
      <c r="BF284" s="88"/>
      <c r="BG284" s="88"/>
      <c r="BH284" s="88"/>
      <c r="BI284" s="88"/>
      <c r="BJ284" s="88"/>
      <c r="BK284" s="88"/>
      <c r="BL284" s="88"/>
      <c r="BM284" s="88"/>
      <c r="BN284" s="88"/>
      <c r="BO284" s="88"/>
      <c r="BP284" s="88"/>
      <c r="BQ284" s="88"/>
      <c r="BR284" s="88"/>
      <c r="BS284" s="88"/>
    </row>
    <row r="285" spans="2:71" s="89" customFormat="1">
      <c r="B285" s="88"/>
      <c r="AC285" s="88"/>
      <c r="AD285" s="88"/>
      <c r="AE285" s="88"/>
      <c r="AF285" s="88"/>
      <c r="AG285" s="88"/>
      <c r="AH285" s="88"/>
      <c r="AI285" s="88"/>
      <c r="AJ285" s="88"/>
      <c r="AK285" s="88"/>
      <c r="AL285" s="88"/>
      <c r="AM285" s="88"/>
      <c r="AN285" s="88"/>
      <c r="AO285" s="88"/>
      <c r="AP285" s="88"/>
      <c r="AQ285" s="88"/>
      <c r="AR285" s="88"/>
      <c r="AS285" s="88"/>
      <c r="AT285" s="88"/>
      <c r="AU285" s="88"/>
      <c r="AV285" s="88"/>
      <c r="AW285" s="88"/>
      <c r="AX285" s="88"/>
      <c r="AY285" s="88"/>
      <c r="AZ285" s="88"/>
      <c r="BA285" s="88"/>
      <c r="BB285" s="88"/>
      <c r="BC285" s="88"/>
      <c r="BD285" s="88"/>
      <c r="BE285" s="88"/>
      <c r="BF285" s="88"/>
      <c r="BG285" s="88"/>
      <c r="BH285" s="88"/>
      <c r="BI285" s="88"/>
      <c r="BJ285" s="88"/>
      <c r="BK285" s="88"/>
      <c r="BL285" s="88"/>
      <c r="BM285" s="88"/>
      <c r="BN285" s="88"/>
      <c r="BO285" s="88"/>
      <c r="BP285" s="88"/>
      <c r="BQ285" s="88"/>
      <c r="BR285" s="88"/>
      <c r="BS285" s="88"/>
    </row>
    <row r="286" spans="2:71" s="89" customFormat="1">
      <c r="B286" s="88"/>
      <c r="AC286" s="88"/>
      <c r="AD286" s="88"/>
      <c r="AE286" s="88"/>
      <c r="AF286" s="88"/>
      <c r="AG286" s="88"/>
      <c r="AH286" s="88"/>
      <c r="AI286" s="88"/>
      <c r="AJ286" s="88"/>
      <c r="AK286" s="88"/>
      <c r="AL286" s="88"/>
      <c r="AM286" s="88"/>
      <c r="AN286" s="88"/>
      <c r="AO286" s="88"/>
      <c r="AP286" s="88"/>
      <c r="AQ286" s="88"/>
      <c r="AR286" s="88"/>
      <c r="AS286" s="88"/>
      <c r="AT286" s="88"/>
      <c r="AU286" s="88"/>
      <c r="AV286" s="88"/>
      <c r="AW286" s="88"/>
      <c r="AX286" s="88"/>
      <c r="AY286" s="88"/>
      <c r="AZ286" s="88"/>
      <c r="BA286" s="88"/>
      <c r="BB286" s="88"/>
      <c r="BC286" s="88"/>
      <c r="BD286" s="88"/>
      <c r="BE286" s="88"/>
      <c r="BF286" s="88"/>
      <c r="BG286" s="88"/>
      <c r="BH286" s="88"/>
      <c r="BI286" s="88"/>
      <c r="BJ286" s="88"/>
      <c r="BK286" s="88"/>
      <c r="BL286" s="88"/>
      <c r="BM286" s="88"/>
      <c r="BN286" s="88"/>
      <c r="BO286" s="88"/>
      <c r="BP286" s="88"/>
      <c r="BQ286" s="88"/>
      <c r="BR286" s="88"/>
      <c r="BS286" s="88"/>
    </row>
    <row r="287" spans="2:71" s="89" customFormat="1">
      <c r="B287" s="88"/>
      <c r="AC287" s="88"/>
      <c r="AD287" s="88"/>
      <c r="AE287" s="88"/>
      <c r="AF287" s="88"/>
      <c r="AG287" s="88"/>
      <c r="AH287" s="88"/>
      <c r="AI287" s="88"/>
      <c r="AJ287" s="88"/>
      <c r="AK287" s="88"/>
      <c r="AL287" s="88"/>
      <c r="AM287" s="88"/>
      <c r="AN287" s="88"/>
      <c r="AO287" s="88"/>
      <c r="AP287" s="88"/>
      <c r="AQ287" s="88"/>
      <c r="AR287" s="88"/>
      <c r="AS287" s="88"/>
      <c r="AT287" s="88"/>
      <c r="AU287" s="88"/>
      <c r="AV287" s="88"/>
      <c r="AW287" s="88"/>
      <c r="AX287" s="88"/>
      <c r="AY287" s="88"/>
      <c r="AZ287" s="88"/>
      <c r="BA287" s="88"/>
      <c r="BB287" s="88"/>
      <c r="BC287" s="88"/>
      <c r="BD287" s="88"/>
      <c r="BE287" s="88"/>
      <c r="BF287" s="88"/>
      <c r="BG287" s="88"/>
      <c r="BH287" s="88"/>
      <c r="BI287" s="88"/>
      <c r="BJ287" s="88"/>
      <c r="BK287" s="88"/>
      <c r="BL287" s="88"/>
      <c r="BM287" s="88"/>
      <c r="BN287" s="88"/>
      <c r="BO287" s="88"/>
      <c r="BP287" s="88"/>
      <c r="BQ287" s="88"/>
      <c r="BR287" s="88"/>
      <c r="BS287" s="88"/>
    </row>
    <row r="288" spans="2:71" s="89" customFormat="1">
      <c r="B288" s="88"/>
      <c r="AC288" s="88"/>
      <c r="AD288" s="88"/>
      <c r="AE288" s="88"/>
      <c r="AF288" s="88"/>
      <c r="AG288" s="88"/>
      <c r="AH288" s="88"/>
      <c r="AI288" s="88"/>
      <c r="AJ288" s="88"/>
      <c r="AK288" s="88"/>
      <c r="AL288" s="88"/>
      <c r="AM288" s="88"/>
      <c r="AN288" s="88"/>
      <c r="AO288" s="88"/>
      <c r="AP288" s="88"/>
      <c r="AQ288" s="88"/>
      <c r="AR288" s="88"/>
      <c r="AS288" s="88"/>
      <c r="AT288" s="88"/>
      <c r="AU288" s="88"/>
      <c r="AV288" s="88"/>
      <c r="AW288" s="88"/>
      <c r="AX288" s="88"/>
      <c r="AY288" s="88"/>
      <c r="AZ288" s="88"/>
      <c r="BA288" s="88"/>
      <c r="BB288" s="88"/>
      <c r="BC288" s="88"/>
      <c r="BD288" s="88"/>
      <c r="BE288" s="88"/>
      <c r="BF288" s="88"/>
      <c r="BG288" s="88"/>
      <c r="BH288" s="88"/>
      <c r="BI288" s="88"/>
      <c r="BJ288" s="88"/>
      <c r="BK288" s="88"/>
      <c r="BL288" s="88"/>
      <c r="BM288" s="88"/>
      <c r="BN288" s="88"/>
      <c r="BO288" s="88"/>
      <c r="BP288" s="88"/>
      <c r="BQ288" s="88"/>
      <c r="BR288" s="88"/>
      <c r="BS288" s="88"/>
    </row>
    <row r="289" spans="2:71" s="89" customFormat="1">
      <c r="B289" s="88"/>
      <c r="AC289" s="88"/>
      <c r="AD289" s="88"/>
      <c r="AE289" s="88"/>
      <c r="AF289" s="88"/>
      <c r="AG289" s="88"/>
      <c r="AH289" s="88"/>
      <c r="AI289" s="88"/>
      <c r="AJ289" s="88"/>
      <c r="AK289" s="88"/>
      <c r="AL289" s="88"/>
      <c r="AM289" s="88"/>
      <c r="AN289" s="88"/>
      <c r="AO289" s="88"/>
      <c r="AP289" s="88"/>
      <c r="AQ289" s="88"/>
      <c r="AR289" s="88"/>
      <c r="AS289" s="88"/>
      <c r="AT289" s="88"/>
      <c r="AU289" s="88"/>
      <c r="AV289" s="88"/>
      <c r="AW289" s="88"/>
      <c r="AX289" s="88"/>
      <c r="AY289" s="88"/>
      <c r="AZ289" s="88"/>
      <c r="BA289" s="88"/>
      <c r="BB289" s="88"/>
      <c r="BC289" s="88"/>
      <c r="BD289" s="88"/>
      <c r="BE289" s="88"/>
      <c r="BF289" s="88"/>
      <c r="BG289" s="88"/>
      <c r="BH289" s="88"/>
      <c r="BI289" s="88"/>
      <c r="BJ289" s="88"/>
      <c r="BK289" s="88"/>
      <c r="BL289" s="88"/>
      <c r="BM289" s="88"/>
      <c r="BN289" s="88"/>
      <c r="BO289" s="88"/>
      <c r="BP289" s="88"/>
      <c r="BQ289" s="88"/>
      <c r="BR289" s="88"/>
      <c r="BS289" s="88"/>
    </row>
    <row r="290" spans="2:71" s="89" customFormat="1">
      <c r="B290" s="88"/>
      <c r="AC290" s="88"/>
      <c r="AD290" s="88"/>
      <c r="AE290" s="88"/>
      <c r="AF290" s="88"/>
      <c r="AG290" s="88"/>
      <c r="AH290" s="88"/>
      <c r="AI290" s="88"/>
      <c r="AJ290" s="88"/>
      <c r="AK290" s="88"/>
      <c r="AL290" s="88"/>
      <c r="AM290" s="88"/>
      <c r="AN290" s="88"/>
      <c r="AO290" s="88"/>
      <c r="AP290" s="88"/>
      <c r="AQ290" s="88"/>
      <c r="AR290" s="88"/>
      <c r="AS290" s="88"/>
      <c r="AT290" s="88"/>
      <c r="AU290" s="88"/>
      <c r="AV290" s="88"/>
      <c r="AW290" s="88"/>
      <c r="AX290" s="88"/>
      <c r="AY290" s="88"/>
      <c r="AZ290" s="88"/>
      <c r="BA290" s="88"/>
      <c r="BB290" s="88"/>
      <c r="BC290" s="88"/>
      <c r="BD290" s="88"/>
      <c r="BE290" s="88"/>
      <c r="BF290" s="88"/>
      <c r="BG290" s="88"/>
      <c r="BH290" s="88"/>
      <c r="BI290" s="88"/>
      <c r="BJ290" s="88"/>
      <c r="BK290" s="88"/>
      <c r="BL290" s="88"/>
      <c r="BM290" s="88"/>
      <c r="BN290" s="88"/>
      <c r="BO290" s="88"/>
      <c r="BP290" s="88"/>
      <c r="BQ290" s="88"/>
      <c r="BR290" s="88"/>
      <c r="BS290" s="88"/>
    </row>
    <row r="291" spans="2:71" s="89" customFormat="1">
      <c r="B291" s="88"/>
      <c r="AC291" s="88"/>
      <c r="AD291" s="88"/>
      <c r="AE291" s="88"/>
      <c r="AF291" s="88"/>
      <c r="AG291" s="88"/>
      <c r="AH291" s="88"/>
      <c r="AI291" s="88"/>
      <c r="AJ291" s="88"/>
      <c r="AK291" s="88"/>
      <c r="AL291" s="88"/>
      <c r="AM291" s="88"/>
      <c r="AN291" s="88"/>
      <c r="AO291" s="88"/>
      <c r="AP291" s="88"/>
      <c r="AQ291" s="88"/>
      <c r="AR291" s="88"/>
      <c r="AS291" s="88"/>
      <c r="AT291" s="88"/>
      <c r="AU291" s="88"/>
      <c r="AV291" s="88"/>
      <c r="AW291" s="88"/>
      <c r="AX291" s="88"/>
      <c r="AY291" s="88"/>
      <c r="AZ291" s="88"/>
      <c r="BA291" s="88"/>
      <c r="BB291" s="88"/>
      <c r="BC291" s="88"/>
      <c r="BD291" s="88"/>
      <c r="BE291" s="88"/>
      <c r="BF291" s="88"/>
      <c r="BG291" s="88"/>
      <c r="BH291" s="88"/>
      <c r="BI291" s="88"/>
      <c r="BJ291" s="88"/>
      <c r="BK291" s="88"/>
      <c r="BL291" s="88"/>
      <c r="BM291" s="88"/>
      <c r="BN291" s="88"/>
      <c r="BO291" s="88"/>
      <c r="BP291" s="88"/>
      <c r="BQ291" s="88"/>
      <c r="BR291" s="88"/>
      <c r="BS291" s="88"/>
    </row>
    <row r="292" spans="2:71" s="89" customFormat="1">
      <c r="B292" s="88"/>
      <c r="AC292" s="88"/>
      <c r="AD292" s="88"/>
      <c r="AE292" s="88"/>
      <c r="AF292" s="88"/>
      <c r="AG292" s="88"/>
      <c r="AH292" s="88"/>
      <c r="AI292" s="88"/>
      <c r="AJ292" s="88"/>
      <c r="AK292" s="88"/>
      <c r="AL292" s="88"/>
      <c r="AM292" s="88"/>
      <c r="AN292" s="88"/>
      <c r="AO292" s="88"/>
      <c r="AP292" s="88"/>
      <c r="AQ292" s="88"/>
      <c r="AR292" s="88"/>
      <c r="AS292" s="88"/>
      <c r="AT292" s="88"/>
      <c r="AU292" s="88"/>
      <c r="AV292" s="88"/>
      <c r="AW292" s="88"/>
      <c r="AX292" s="88"/>
      <c r="AY292" s="88"/>
      <c r="AZ292" s="88"/>
      <c r="BA292" s="88"/>
      <c r="BB292" s="88"/>
      <c r="BC292" s="88"/>
      <c r="BD292" s="88"/>
      <c r="BE292" s="88"/>
      <c r="BF292" s="88"/>
      <c r="BG292" s="88"/>
      <c r="BH292" s="88"/>
      <c r="BI292" s="88"/>
      <c r="BJ292" s="88"/>
      <c r="BK292" s="88"/>
      <c r="BL292" s="88"/>
      <c r="BM292" s="88"/>
      <c r="BN292" s="88"/>
      <c r="BO292" s="88"/>
      <c r="BP292" s="88"/>
      <c r="BQ292" s="88"/>
      <c r="BR292" s="88"/>
      <c r="BS292" s="88"/>
    </row>
    <row r="293" spans="2:71" s="89" customFormat="1">
      <c r="B293" s="88"/>
      <c r="AC293" s="88"/>
      <c r="AD293" s="88"/>
      <c r="AE293" s="88"/>
      <c r="AF293" s="88"/>
      <c r="AG293" s="88"/>
      <c r="AH293" s="88"/>
      <c r="AI293" s="88"/>
      <c r="AJ293" s="88"/>
      <c r="AK293" s="88"/>
      <c r="AL293" s="88"/>
      <c r="AM293" s="88"/>
      <c r="AN293" s="88"/>
      <c r="AO293" s="88"/>
      <c r="AP293" s="88"/>
      <c r="AQ293" s="88"/>
      <c r="AR293" s="88"/>
      <c r="AS293" s="88"/>
      <c r="AT293" s="88"/>
      <c r="AU293" s="88"/>
      <c r="AV293" s="88"/>
      <c r="AW293" s="88"/>
      <c r="AX293" s="88"/>
      <c r="AY293" s="88"/>
      <c r="AZ293" s="88"/>
      <c r="BA293" s="88"/>
      <c r="BB293" s="88"/>
      <c r="BC293" s="88"/>
      <c r="BD293" s="88"/>
      <c r="BE293" s="88"/>
      <c r="BF293" s="88"/>
      <c r="BG293" s="88"/>
      <c r="BH293" s="88"/>
      <c r="BI293" s="88"/>
      <c r="BJ293" s="88"/>
      <c r="BK293" s="88"/>
      <c r="BL293" s="88"/>
      <c r="BM293" s="88"/>
      <c r="BN293" s="88"/>
      <c r="BO293" s="88"/>
      <c r="BP293" s="88"/>
      <c r="BQ293" s="88"/>
      <c r="BR293" s="88"/>
      <c r="BS293" s="88"/>
    </row>
    <row r="294" spans="2:71" s="89" customFormat="1">
      <c r="B294" s="88"/>
      <c r="AC294" s="88"/>
      <c r="AD294" s="88"/>
      <c r="AE294" s="88"/>
      <c r="AF294" s="88"/>
      <c r="AG294" s="88"/>
      <c r="AH294" s="88"/>
      <c r="AI294" s="88"/>
      <c r="AJ294" s="88"/>
      <c r="AK294" s="88"/>
      <c r="AL294" s="88"/>
      <c r="AM294" s="88"/>
      <c r="AN294" s="88"/>
      <c r="AO294" s="88"/>
      <c r="AP294" s="88"/>
      <c r="AQ294" s="88"/>
      <c r="AR294" s="88"/>
      <c r="AS294" s="88"/>
      <c r="AT294" s="88"/>
      <c r="AU294" s="88"/>
      <c r="AV294" s="88"/>
      <c r="AW294" s="88"/>
      <c r="AX294" s="88"/>
      <c r="AY294" s="88"/>
      <c r="AZ294" s="88"/>
      <c r="BA294" s="88"/>
      <c r="BB294" s="88"/>
      <c r="BC294" s="88"/>
      <c r="BD294" s="88"/>
      <c r="BE294" s="88"/>
      <c r="BF294" s="88"/>
      <c r="BG294" s="88"/>
      <c r="BH294" s="88"/>
      <c r="BI294" s="88"/>
      <c r="BJ294" s="88"/>
      <c r="BK294" s="88"/>
      <c r="BL294" s="88"/>
      <c r="BM294" s="88"/>
      <c r="BN294" s="88"/>
      <c r="BO294" s="88"/>
      <c r="BP294" s="88"/>
      <c r="BQ294" s="88"/>
      <c r="BR294" s="88"/>
      <c r="BS294" s="88"/>
    </row>
    <row r="295" spans="2:71" s="89" customFormat="1">
      <c r="B295" s="88"/>
      <c r="AC295" s="88"/>
      <c r="AD295" s="88"/>
      <c r="AE295" s="88"/>
      <c r="AF295" s="88"/>
      <c r="AG295" s="88"/>
      <c r="AH295" s="88"/>
      <c r="AI295" s="88"/>
      <c r="AJ295" s="88"/>
      <c r="AK295" s="88"/>
      <c r="AL295" s="88"/>
      <c r="AM295" s="88"/>
      <c r="AN295" s="88"/>
      <c r="AO295" s="88"/>
      <c r="AP295" s="88"/>
      <c r="AQ295" s="88"/>
      <c r="AR295" s="88"/>
      <c r="AS295" s="88"/>
      <c r="AT295" s="88"/>
      <c r="AU295" s="88"/>
      <c r="AV295" s="88"/>
      <c r="AW295" s="88"/>
      <c r="AX295" s="88"/>
      <c r="AY295" s="88"/>
      <c r="AZ295" s="88"/>
      <c r="BA295" s="88"/>
      <c r="BB295" s="88"/>
      <c r="BC295" s="88"/>
      <c r="BD295" s="88"/>
      <c r="BE295" s="88"/>
      <c r="BF295" s="88"/>
      <c r="BG295" s="88"/>
      <c r="BH295" s="88"/>
      <c r="BI295" s="88"/>
      <c r="BJ295" s="88"/>
      <c r="BK295" s="88"/>
      <c r="BL295" s="88"/>
      <c r="BM295" s="88"/>
      <c r="BN295" s="88"/>
      <c r="BO295" s="88"/>
      <c r="BP295" s="88"/>
      <c r="BQ295" s="88"/>
      <c r="BR295" s="88"/>
      <c r="BS295" s="88"/>
    </row>
    <row r="296" spans="2:71" s="89" customFormat="1">
      <c r="B296" s="88"/>
      <c r="AC296" s="88"/>
      <c r="AD296" s="88"/>
      <c r="AE296" s="88"/>
      <c r="AF296" s="88"/>
      <c r="AG296" s="88"/>
      <c r="AH296" s="88"/>
      <c r="AI296" s="88"/>
      <c r="AJ296" s="88"/>
      <c r="AK296" s="88"/>
      <c r="AL296" s="88"/>
      <c r="AM296" s="88"/>
      <c r="AN296" s="88"/>
      <c r="AO296" s="88"/>
      <c r="AP296" s="88"/>
      <c r="AQ296" s="88"/>
      <c r="AR296" s="88"/>
      <c r="AS296" s="88"/>
      <c r="AT296" s="88"/>
      <c r="AU296" s="88"/>
      <c r="AV296" s="88"/>
      <c r="AW296" s="88"/>
      <c r="AX296" s="88"/>
      <c r="AY296" s="88"/>
      <c r="AZ296" s="88"/>
      <c r="BA296" s="88"/>
      <c r="BB296" s="88"/>
      <c r="BC296" s="88"/>
      <c r="BD296" s="88"/>
      <c r="BE296" s="88"/>
      <c r="BF296" s="88"/>
      <c r="BG296" s="88"/>
      <c r="BH296" s="88"/>
      <c r="BI296" s="88"/>
      <c r="BJ296" s="88"/>
      <c r="BK296" s="88"/>
      <c r="BL296" s="88"/>
      <c r="BM296" s="88"/>
      <c r="BN296" s="88"/>
      <c r="BO296" s="88"/>
      <c r="BP296" s="88"/>
      <c r="BQ296" s="88"/>
      <c r="BR296" s="88"/>
      <c r="BS296" s="88"/>
    </row>
    <row r="297" spans="2:71" s="89" customFormat="1">
      <c r="B297" s="88"/>
      <c r="AC297" s="88"/>
      <c r="AD297" s="88"/>
      <c r="AE297" s="88"/>
      <c r="AF297" s="88"/>
      <c r="AG297" s="88"/>
      <c r="AH297" s="88"/>
      <c r="AI297" s="88"/>
      <c r="AJ297" s="88"/>
      <c r="AK297" s="88"/>
      <c r="AL297" s="88"/>
      <c r="AM297" s="88"/>
      <c r="AN297" s="88"/>
      <c r="AO297" s="88"/>
      <c r="AP297" s="88"/>
      <c r="AQ297" s="88"/>
      <c r="AR297" s="88"/>
      <c r="AS297" s="88"/>
      <c r="AT297" s="88"/>
      <c r="AU297" s="88"/>
      <c r="AV297" s="88"/>
      <c r="AW297" s="88"/>
      <c r="AX297" s="88"/>
      <c r="AY297" s="88"/>
      <c r="AZ297" s="88"/>
      <c r="BA297" s="88"/>
      <c r="BB297" s="88"/>
      <c r="BC297" s="88"/>
      <c r="BD297" s="88"/>
      <c r="BE297" s="88"/>
      <c r="BF297" s="88"/>
      <c r="BG297" s="88"/>
      <c r="BH297" s="88"/>
      <c r="BI297" s="88"/>
      <c r="BJ297" s="88"/>
      <c r="BK297" s="88"/>
      <c r="BL297" s="88"/>
      <c r="BM297" s="88"/>
      <c r="BN297" s="88"/>
      <c r="BO297" s="88"/>
      <c r="BP297" s="88"/>
      <c r="BQ297" s="88"/>
      <c r="BR297" s="88"/>
      <c r="BS297" s="88"/>
    </row>
    <row r="298" spans="2:71" s="89" customFormat="1">
      <c r="B298" s="88"/>
      <c r="AC298" s="88"/>
      <c r="AD298" s="88"/>
      <c r="AE298" s="88"/>
      <c r="AF298" s="88"/>
      <c r="AG298" s="88"/>
      <c r="AH298" s="88"/>
      <c r="AI298" s="88"/>
      <c r="AJ298" s="88"/>
      <c r="AK298" s="88"/>
      <c r="AL298" s="88"/>
      <c r="AM298" s="88"/>
      <c r="AN298" s="88"/>
      <c r="AO298" s="88"/>
      <c r="AP298" s="88"/>
      <c r="AQ298" s="88"/>
      <c r="AR298" s="88"/>
      <c r="AS298" s="88"/>
      <c r="AT298" s="88"/>
      <c r="AU298" s="88"/>
      <c r="AV298" s="88"/>
      <c r="AW298" s="88"/>
      <c r="AX298" s="88"/>
      <c r="AY298" s="88"/>
      <c r="AZ298" s="88"/>
      <c r="BA298" s="88"/>
      <c r="BB298" s="88"/>
      <c r="BC298" s="88"/>
      <c r="BD298" s="88"/>
      <c r="BE298" s="88"/>
      <c r="BF298" s="88"/>
      <c r="BG298" s="88"/>
      <c r="BH298" s="88"/>
      <c r="BI298" s="88"/>
      <c r="BJ298" s="88"/>
      <c r="BK298" s="88"/>
      <c r="BL298" s="88"/>
      <c r="BM298" s="88"/>
      <c r="BN298" s="88"/>
      <c r="BO298" s="88"/>
      <c r="BP298" s="88"/>
      <c r="BQ298" s="88"/>
      <c r="BR298" s="88"/>
      <c r="BS298" s="88"/>
    </row>
    <row r="299" spans="2:71" s="89" customFormat="1">
      <c r="B299" s="88"/>
      <c r="AC299" s="88"/>
      <c r="AD299" s="88"/>
      <c r="AE299" s="88"/>
      <c r="AF299" s="88"/>
      <c r="AG299" s="88"/>
      <c r="AH299" s="88"/>
      <c r="AI299" s="88"/>
      <c r="AJ299" s="88"/>
      <c r="AK299" s="88"/>
      <c r="AL299" s="88"/>
      <c r="AM299" s="88"/>
      <c r="AN299" s="88"/>
      <c r="AO299" s="88"/>
      <c r="AP299" s="88"/>
      <c r="AQ299" s="88"/>
      <c r="AR299" s="88"/>
      <c r="AS299" s="88"/>
      <c r="AT299" s="88"/>
      <c r="AU299" s="88"/>
      <c r="AV299" s="88"/>
      <c r="AW299" s="88"/>
      <c r="AX299" s="88"/>
      <c r="AY299" s="88"/>
      <c r="AZ299" s="88"/>
      <c r="BA299" s="88"/>
      <c r="BB299" s="88"/>
      <c r="BC299" s="88"/>
      <c r="BD299" s="88"/>
      <c r="BE299" s="88"/>
      <c r="BF299" s="88"/>
      <c r="BG299" s="88"/>
      <c r="BH299" s="88"/>
      <c r="BI299" s="88"/>
      <c r="BJ299" s="88"/>
      <c r="BK299" s="88"/>
      <c r="BL299" s="88"/>
      <c r="BM299" s="88"/>
      <c r="BN299" s="88"/>
      <c r="BO299" s="88"/>
      <c r="BP299" s="88"/>
      <c r="BQ299" s="88"/>
      <c r="BR299" s="88"/>
      <c r="BS299" s="88"/>
    </row>
    <row r="300" spans="2:71" s="89" customFormat="1">
      <c r="B300" s="88"/>
      <c r="AC300" s="88"/>
      <c r="AD300" s="88"/>
      <c r="AE300" s="88"/>
      <c r="AF300" s="88"/>
      <c r="AG300" s="88"/>
      <c r="AH300" s="88"/>
      <c r="AI300" s="88"/>
      <c r="AJ300" s="88"/>
      <c r="AK300" s="88"/>
      <c r="AL300" s="88"/>
      <c r="AM300" s="88"/>
      <c r="AN300" s="88"/>
      <c r="AO300" s="88"/>
      <c r="AP300" s="88"/>
      <c r="AQ300" s="88"/>
      <c r="AR300" s="88"/>
      <c r="AS300" s="88"/>
      <c r="AT300" s="88"/>
      <c r="AU300" s="88"/>
      <c r="AV300" s="88"/>
      <c r="AW300" s="88"/>
      <c r="AX300" s="88"/>
      <c r="AY300" s="88"/>
      <c r="AZ300" s="88"/>
      <c r="BA300" s="88"/>
      <c r="BB300" s="88"/>
      <c r="BC300" s="88"/>
      <c r="BD300" s="88"/>
      <c r="BE300" s="88"/>
      <c r="BF300" s="88"/>
      <c r="BG300" s="88"/>
      <c r="BH300" s="88"/>
      <c r="BI300" s="88"/>
      <c r="BJ300" s="88"/>
      <c r="BK300" s="88"/>
      <c r="BL300" s="88"/>
      <c r="BM300" s="88"/>
      <c r="BN300" s="88"/>
      <c r="BO300" s="88"/>
      <c r="BP300" s="88"/>
      <c r="BQ300" s="88"/>
      <c r="BR300" s="88"/>
      <c r="BS300" s="88"/>
    </row>
    <row r="301" spans="2:71" s="89" customFormat="1">
      <c r="B301" s="88"/>
      <c r="AC301" s="88"/>
      <c r="AD301" s="88"/>
      <c r="AE301" s="88"/>
      <c r="AF301" s="88"/>
      <c r="AG301" s="88"/>
      <c r="AH301" s="88"/>
      <c r="AI301" s="88"/>
      <c r="AJ301" s="88"/>
      <c r="AK301" s="88"/>
      <c r="AL301" s="88"/>
      <c r="AM301" s="88"/>
      <c r="AN301" s="88"/>
      <c r="AO301" s="88"/>
      <c r="AP301" s="88"/>
      <c r="AQ301" s="88"/>
      <c r="AR301" s="88"/>
      <c r="AS301" s="88"/>
      <c r="AT301" s="88"/>
      <c r="AU301" s="88"/>
      <c r="AV301" s="88"/>
      <c r="AW301" s="88"/>
      <c r="AX301" s="88"/>
      <c r="AY301" s="88"/>
      <c r="AZ301" s="88"/>
      <c r="BA301" s="88"/>
      <c r="BB301" s="88"/>
      <c r="BC301" s="88"/>
      <c r="BD301" s="88"/>
      <c r="BE301" s="88"/>
      <c r="BF301" s="88"/>
      <c r="BG301" s="88"/>
      <c r="BH301" s="88"/>
      <c r="BI301" s="88"/>
      <c r="BJ301" s="88"/>
      <c r="BK301" s="88"/>
      <c r="BL301" s="88"/>
      <c r="BM301" s="88"/>
      <c r="BN301" s="88"/>
      <c r="BO301" s="88"/>
      <c r="BP301" s="88"/>
      <c r="BQ301" s="88"/>
      <c r="BR301" s="88"/>
      <c r="BS301" s="88"/>
    </row>
    <row r="302" spans="2:71" s="89" customFormat="1">
      <c r="B302" s="88"/>
      <c r="AC302" s="88"/>
      <c r="AD302" s="88"/>
      <c r="AE302" s="88"/>
      <c r="AF302" s="88"/>
      <c r="AG302" s="88"/>
      <c r="AH302" s="88"/>
      <c r="AI302" s="88"/>
      <c r="AJ302" s="88"/>
      <c r="AK302" s="88"/>
      <c r="AL302" s="88"/>
      <c r="AM302" s="88"/>
      <c r="AN302" s="88"/>
      <c r="AO302" s="88"/>
      <c r="AP302" s="88"/>
      <c r="AQ302" s="88"/>
      <c r="AR302" s="88"/>
      <c r="AS302" s="88"/>
      <c r="AT302" s="88"/>
      <c r="AU302" s="88"/>
      <c r="AV302" s="88"/>
      <c r="AW302" s="88"/>
      <c r="AX302" s="88"/>
      <c r="AY302" s="88"/>
      <c r="AZ302" s="88"/>
      <c r="BA302" s="88"/>
      <c r="BB302" s="88"/>
      <c r="BC302" s="88"/>
      <c r="BD302" s="88"/>
      <c r="BE302" s="88"/>
      <c r="BF302" s="88"/>
      <c r="BG302" s="88"/>
      <c r="BH302" s="88"/>
      <c r="BI302" s="88"/>
      <c r="BJ302" s="88"/>
      <c r="BK302" s="88"/>
      <c r="BL302" s="88"/>
      <c r="BM302" s="88"/>
      <c r="BN302" s="88"/>
      <c r="BO302" s="88"/>
      <c r="BP302" s="88"/>
      <c r="BQ302" s="88"/>
      <c r="BR302" s="88"/>
      <c r="BS302" s="88"/>
    </row>
    <row r="303" spans="2:71" s="89" customFormat="1">
      <c r="B303" s="88"/>
      <c r="AC303" s="88"/>
      <c r="AD303" s="88"/>
      <c r="AE303" s="88"/>
      <c r="AF303" s="88"/>
      <c r="AG303" s="88"/>
      <c r="AH303" s="88"/>
      <c r="AI303" s="88"/>
      <c r="AJ303" s="88"/>
      <c r="AK303" s="88"/>
      <c r="AL303" s="88"/>
      <c r="AM303" s="88"/>
      <c r="AN303" s="88"/>
      <c r="AO303" s="88"/>
      <c r="AP303" s="88"/>
      <c r="AQ303" s="88"/>
      <c r="AR303" s="88"/>
      <c r="AS303" s="88"/>
      <c r="AT303" s="88"/>
      <c r="AU303" s="88"/>
      <c r="AV303" s="88"/>
      <c r="AW303" s="88"/>
      <c r="AX303" s="88"/>
      <c r="AY303" s="88"/>
      <c r="AZ303" s="88"/>
      <c r="BA303" s="88"/>
      <c r="BB303" s="88"/>
      <c r="BC303" s="88"/>
      <c r="BD303" s="88"/>
      <c r="BE303" s="88"/>
      <c r="BF303" s="88"/>
      <c r="BG303" s="88"/>
      <c r="BH303" s="88"/>
      <c r="BI303" s="88"/>
      <c r="BJ303" s="88"/>
      <c r="BK303" s="88"/>
      <c r="BL303" s="88"/>
      <c r="BM303" s="88"/>
      <c r="BN303" s="88"/>
      <c r="BO303" s="88"/>
      <c r="BP303" s="88"/>
      <c r="BQ303" s="88"/>
      <c r="BR303" s="88"/>
      <c r="BS303" s="88"/>
    </row>
    <row r="304" spans="2:71" s="89" customFormat="1">
      <c r="B304" s="88"/>
      <c r="AC304" s="88"/>
      <c r="AD304" s="88"/>
      <c r="AE304" s="88"/>
      <c r="AF304" s="88"/>
      <c r="AG304" s="88"/>
      <c r="AH304" s="88"/>
      <c r="AI304" s="88"/>
      <c r="AJ304" s="88"/>
      <c r="AK304" s="88"/>
      <c r="AL304" s="88"/>
      <c r="AM304" s="88"/>
      <c r="AN304" s="88"/>
      <c r="AO304" s="88"/>
      <c r="AP304" s="88"/>
      <c r="AQ304" s="88"/>
      <c r="AR304" s="88"/>
      <c r="AS304" s="88"/>
      <c r="AT304" s="88"/>
      <c r="AU304" s="88"/>
      <c r="AV304" s="88"/>
      <c r="AW304" s="88"/>
      <c r="AX304" s="88"/>
      <c r="AY304" s="88"/>
      <c r="AZ304" s="88"/>
      <c r="BA304" s="88"/>
      <c r="BB304" s="88"/>
      <c r="BC304" s="88"/>
      <c r="BD304" s="88"/>
      <c r="BE304" s="88"/>
      <c r="BF304" s="88"/>
      <c r="BG304" s="88"/>
      <c r="BH304" s="88"/>
      <c r="BI304" s="88"/>
      <c r="BJ304" s="88"/>
      <c r="BK304" s="88"/>
      <c r="BL304" s="88"/>
      <c r="BM304" s="88"/>
      <c r="BN304" s="88"/>
      <c r="BO304" s="88"/>
      <c r="BP304" s="88"/>
      <c r="BQ304" s="88"/>
      <c r="BR304" s="88"/>
      <c r="BS304" s="88"/>
    </row>
    <row r="305" spans="2:71" s="89" customFormat="1">
      <c r="B305" s="88"/>
      <c r="AC305" s="88"/>
      <c r="AD305" s="88"/>
      <c r="AE305" s="88"/>
      <c r="AF305" s="88"/>
      <c r="AG305" s="88"/>
      <c r="AH305" s="88"/>
      <c r="AI305" s="88"/>
      <c r="AJ305" s="88"/>
      <c r="AK305" s="88"/>
      <c r="AL305" s="88"/>
      <c r="AM305" s="88"/>
      <c r="AN305" s="88"/>
      <c r="AO305" s="88"/>
      <c r="AP305" s="88"/>
      <c r="AQ305" s="88"/>
      <c r="AR305" s="88"/>
      <c r="AS305" s="88"/>
      <c r="AT305" s="88"/>
      <c r="AU305" s="88"/>
      <c r="AV305" s="88"/>
      <c r="AW305" s="88"/>
      <c r="AX305" s="88"/>
      <c r="AY305" s="88"/>
      <c r="AZ305" s="88"/>
      <c r="BA305" s="88"/>
      <c r="BB305" s="88"/>
      <c r="BC305" s="88"/>
      <c r="BD305" s="88"/>
      <c r="BE305" s="88"/>
      <c r="BF305" s="88"/>
      <c r="BG305" s="88"/>
      <c r="BH305" s="88"/>
      <c r="BI305" s="88"/>
      <c r="BJ305" s="88"/>
      <c r="BK305" s="88"/>
      <c r="BL305" s="88"/>
      <c r="BM305" s="88"/>
      <c r="BN305" s="88"/>
      <c r="BO305" s="88"/>
      <c r="BP305" s="88"/>
      <c r="BQ305" s="88"/>
      <c r="BR305" s="88"/>
      <c r="BS305" s="88"/>
    </row>
    <row r="306" spans="2:71" s="89" customFormat="1">
      <c r="B306" s="88"/>
      <c r="AC306" s="88"/>
      <c r="AD306" s="88"/>
      <c r="AE306" s="88"/>
      <c r="AF306" s="88"/>
      <c r="AG306" s="88"/>
      <c r="AH306" s="88"/>
      <c r="AI306" s="88"/>
      <c r="AJ306" s="88"/>
      <c r="AK306" s="88"/>
      <c r="AL306" s="88"/>
      <c r="AM306" s="88"/>
      <c r="AN306" s="88"/>
      <c r="AO306" s="88"/>
      <c r="AP306" s="88"/>
      <c r="AQ306" s="88"/>
      <c r="AR306" s="88"/>
      <c r="AS306" s="88"/>
      <c r="AT306" s="88"/>
      <c r="AU306" s="88"/>
      <c r="AV306" s="88"/>
      <c r="AW306" s="88"/>
      <c r="AX306" s="88"/>
      <c r="AY306" s="88"/>
      <c r="AZ306" s="88"/>
      <c r="BA306" s="88"/>
      <c r="BB306" s="88"/>
      <c r="BC306" s="88"/>
      <c r="BD306" s="88"/>
      <c r="BE306" s="88"/>
      <c r="BF306" s="88"/>
      <c r="BG306" s="88"/>
      <c r="BH306" s="88"/>
      <c r="BI306" s="88"/>
      <c r="BJ306" s="88"/>
      <c r="BK306" s="88"/>
      <c r="BL306" s="88"/>
      <c r="BM306" s="88"/>
      <c r="BN306" s="88"/>
      <c r="BO306" s="88"/>
      <c r="BP306" s="88"/>
      <c r="BQ306" s="88"/>
      <c r="BR306" s="88"/>
      <c r="BS306" s="88"/>
    </row>
    <row r="307" spans="2:71" s="89" customFormat="1">
      <c r="B307" s="88"/>
      <c r="AC307" s="88"/>
      <c r="AD307" s="88"/>
      <c r="AE307" s="88"/>
      <c r="AF307" s="88"/>
      <c r="AG307" s="88"/>
      <c r="AH307" s="88"/>
      <c r="AI307" s="88"/>
      <c r="AJ307" s="88"/>
      <c r="AK307" s="88"/>
      <c r="AL307" s="88"/>
      <c r="AM307" s="88"/>
      <c r="AN307" s="88"/>
      <c r="AO307" s="88"/>
      <c r="AP307" s="88"/>
      <c r="AQ307" s="88"/>
      <c r="AR307" s="88"/>
      <c r="AS307" s="88"/>
      <c r="AT307" s="88"/>
      <c r="AU307" s="88"/>
      <c r="AV307" s="88"/>
      <c r="AW307" s="88"/>
      <c r="AX307" s="88"/>
      <c r="AY307" s="88"/>
      <c r="AZ307" s="88"/>
      <c r="BA307" s="88"/>
      <c r="BB307" s="88"/>
      <c r="BC307" s="88"/>
      <c r="BD307" s="88"/>
      <c r="BE307" s="88"/>
      <c r="BF307" s="88"/>
      <c r="BG307" s="88"/>
      <c r="BH307" s="88"/>
      <c r="BI307" s="88"/>
      <c r="BJ307" s="88"/>
      <c r="BK307" s="88"/>
      <c r="BL307" s="88"/>
      <c r="BM307" s="88"/>
      <c r="BN307" s="88"/>
      <c r="BO307" s="88"/>
      <c r="BP307" s="88"/>
      <c r="BQ307" s="88"/>
      <c r="BR307" s="88"/>
      <c r="BS307" s="88"/>
    </row>
    <row r="308" spans="2:71" s="89" customFormat="1">
      <c r="B308" s="88"/>
      <c r="AC308" s="88"/>
      <c r="AD308" s="88"/>
      <c r="AE308" s="88"/>
      <c r="AF308" s="88"/>
      <c r="AG308" s="88"/>
      <c r="AH308" s="88"/>
      <c r="AI308" s="88"/>
      <c r="AJ308" s="88"/>
      <c r="AK308" s="88"/>
      <c r="AL308" s="88"/>
      <c r="AM308" s="88"/>
      <c r="AN308" s="88"/>
      <c r="AO308" s="88"/>
      <c r="AP308" s="88"/>
      <c r="AQ308" s="88"/>
      <c r="AR308" s="88"/>
      <c r="AS308" s="88"/>
      <c r="AT308" s="88"/>
      <c r="AU308" s="88"/>
      <c r="AV308" s="88"/>
      <c r="AW308" s="88"/>
      <c r="AX308" s="88"/>
      <c r="AY308" s="88"/>
      <c r="AZ308" s="88"/>
      <c r="BA308" s="88"/>
      <c r="BB308" s="88"/>
      <c r="BC308" s="88"/>
      <c r="BD308" s="88"/>
      <c r="BE308" s="88"/>
      <c r="BF308" s="88"/>
      <c r="BG308" s="88"/>
      <c r="BH308" s="88"/>
      <c r="BI308" s="88"/>
      <c r="BJ308" s="88"/>
      <c r="BK308" s="88"/>
      <c r="BL308" s="88"/>
      <c r="BM308" s="88"/>
      <c r="BN308" s="88"/>
      <c r="BO308" s="88"/>
      <c r="BP308" s="88"/>
      <c r="BQ308" s="88"/>
      <c r="BR308" s="88"/>
      <c r="BS308" s="88"/>
    </row>
    <row r="309" spans="2:71" s="89" customFormat="1">
      <c r="B309" s="88"/>
      <c r="AC309" s="88"/>
      <c r="AD309" s="88"/>
      <c r="AE309" s="88"/>
      <c r="AF309" s="88"/>
      <c r="AG309" s="88"/>
      <c r="AH309" s="88"/>
      <c r="AI309" s="88"/>
      <c r="AJ309" s="88"/>
      <c r="AK309" s="88"/>
      <c r="AL309" s="88"/>
      <c r="AM309" s="88"/>
      <c r="AN309" s="88"/>
      <c r="AO309" s="88"/>
      <c r="AP309" s="88"/>
      <c r="AQ309" s="88"/>
      <c r="AR309" s="88"/>
      <c r="AS309" s="88"/>
      <c r="AT309" s="88"/>
      <c r="AU309" s="88"/>
      <c r="AV309" s="88"/>
      <c r="AW309" s="88"/>
      <c r="AX309" s="88"/>
      <c r="AY309" s="88"/>
      <c r="AZ309" s="88"/>
      <c r="BA309" s="88"/>
      <c r="BB309" s="88"/>
      <c r="BC309" s="88"/>
      <c r="BD309" s="88"/>
      <c r="BE309" s="88"/>
      <c r="BF309" s="88"/>
      <c r="BG309" s="88"/>
      <c r="BH309" s="88"/>
      <c r="BI309" s="88"/>
      <c r="BJ309" s="88"/>
      <c r="BK309" s="88"/>
      <c r="BL309" s="88"/>
      <c r="BM309" s="88"/>
      <c r="BN309" s="88"/>
      <c r="BO309" s="88"/>
      <c r="BP309" s="88"/>
      <c r="BQ309" s="88"/>
      <c r="BR309" s="88"/>
      <c r="BS309" s="88"/>
    </row>
    <row r="310" spans="2:71" s="89" customFormat="1">
      <c r="B310" s="88"/>
      <c r="AC310" s="88"/>
      <c r="AD310" s="88"/>
      <c r="AE310" s="88"/>
      <c r="AF310" s="88"/>
      <c r="AG310" s="88"/>
      <c r="AH310" s="88"/>
      <c r="AI310" s="88"/>
      <c r="AJ310" s="88"/>
      <c r="AK310" s="88"/>
      <c r="AL310" s="88"/>
      <c r="AM310" s="88"/>
      <c r="AN310" s="88"/>
      <c r="AO310" s="88"/>
      <c r="AP310" s="88"/>
      <c r="AQ310" s="88"/>
      <c r="AR310" s="88"/>
      <c r="AS310" s="88"/>
      <c r="AT310" s="88"/>
      <c r="AU310" s="88"/>
      <c r="AV310" s="88"/>
      <c r="AW310" s="88"/>
      <c r="AX310" s="88"/>
      <c r="AY310" s="88"/>
      <c r="AZ310" s="88"/>
      <c r="BA310" s="88"/>
      <c r="BB310" s="88"/>
      <c r="BC310" s="88"/>
      <c r="BD310" s="88"/>
      <c r="BE310" s="88"/>
      <c r="BF310" s="88"/>
      <c r="BG310" s="88"/>
      <c r="BH310" s="88"/>
      <c r="BI310" s="88"/>
      <c r="BJ310" s="88"/>
      <c r="BK310" s="88"/>
      <c r="BL310" s="88"/>
      <c r="BM310" s="88"/>
      <c r="BN310" s="88"/>
      <c r="BO310" s="88"/>
      <c r="BP310" s="88"/>
      <c r="BQ310" s="88"/>
      <c r="BR310" s="88"/>
      <c r="BS310" s="88"/>
    </row>
    <row r="311" spans="2:71" s="89" customFormat="1">
      <c r="B311" s="88"/>
      <c r="AC311" s="88"/>
      <c r="AD311" s="88"/>
      <c r="AE311" s="88"/>
      <c r="AF311" s="88"/>
      <c r="AG311" s="88"/>
      <c r="AH311" s="88"/>
      <c r="AI311" s="88"/>
      <c r="AJ311" s="88"/>
      <c r="AK311" s="88"/>
      <c r="AL311" s="88"/>
      <c r="AM311" s="88"/>
      <c r="AN311" s="88"/>
      <c r="AO311" s="88"/>
      <c r="AP311" s="88"/>
      <c r="AQ311" s="88"/>
      <c r="AR311" s="88"/>
      <c r="AS311" s="88"/>
      <c r="AT311" s="88"/>
      <c r="AU311" s="88"/>
      <c r="AV311" s="88"/>
      <c r="AW311" s="88"/>
      <c r="AX311" s="88"/>
      <c r="AY311" s="88"/>
      <c r="AZ311" s="88"/>
      <c r="BA311" s="88"/>
      <c r="BB311" s="88"/>
      <c r="BC311" s="88"/>
      <c r="BD311" s="88"/>
      <c r="BE311" s="88"/>
      <c r="BF311" s="88"/>
      <c r="BG311" s="88"/>
      <c r="BH311" s="88"/>
      <c r="BI311" s="88"/>
      <c r="BJ311" s="88"/>
      <c r="BK311" s="88"/>
      <c r="BL311" s="88"/>
      <c r="BM311" s="88"/>
      <c r="BN311" s="88"/>
      <c r="BO311" s="88"/>
      <c r="BP311" s="88"/>
      <c r="BQ311" s="88"/>
      <c r="BR311" s="88"/>
      <c r="BS311" s="88"/>
    </row>
    <row r="312" spans="2:71" s="89" customFormat="1">
      <c r="B312" s="88"/>
      <c r="AC312" s="88"/>
      <c r="AD312" s="88"/>
      <c r="AE312" s="88"/>
      <c r="AF312" s="88"/>
      <c r="AG312" s="88"/>
      <c r="AH312" s="88"/>
      <c r="AI312" s="88"/>
      <c r="AJ312" s="88"/>
      <c r="AK312" s="88"/>
      <c r="AL312" s="88"/>
      <c r="AM312" s="88"/>
      <c r="AN312" s="88"/>
      <c r="AO312" s="88"/>
      <c r="AP312" s="88"/>
      <c r="AQ312" s="88"/>
      <c r="AR312" s="88"/>
      <c r="AS312" s="88"/>
      <c r="AT312" s="88"/>
      <c r="AU312" s="88"/>
      <c r="AV312" s="88"/>
      <c r="AW312" s="88"/>
      <c r="AX312" s="88"/>
      <c r="AY312" s="88"/>
      <c r="AZ312" s="88"/>
      <c r="BA312" s="88"/>
      <c r="BB312" s="88"/>
      <c r="BC312" s="88"/>
      <c r="BD312" s="88"/>
      <c r="BE312" s="88"/>
      <c r="BF312" s="88"/>
      <c r="BG312" s="88"/>
      <c r="BH312" s="88"/>
      <c r="BI312" s="88"/>
      <c r="BJ312" s="88"/>
      <c r="BK312" s="88"/>
      <c r="BL312" s="88"/>
      <c r="BM312" s="88"/>
      <c r="BN312" s="88"/>
      <c r="BO312" s="88"/>
      <c r="BP312" s="88"/>
      <c r="BQ312" s="88"/>
      <c r="BR312" s="88"/>
      <c r="BS312" s="88"/>
    </row>
    <row r="313" spans="2:71" s="89" customFormat="1">
      <c r="B313" s="88"/>
      <c r="AC313" s="88"/>
      <c r="AD313" s="88"/>
      <c r="AE313" s="88"/>
      <c r="AF313" s="88"/>
      <c r="AG313" s="88"/>
      <c r="AH313" s="88"/>
      <c r="AI313" s="88"/>
      <c r="AJ313" s="88"/>
      <c r="AK313" s="88"/>
      <c r="AL313" s="88"/>
      <c r="AM313" s="88"/>
      <c r="AN313" s="88"/>
      <c r="AO313" s="88"/>
      <c r="AP313" s="88"/>
      <c r="AQ313" s="88"/>
      <c r="AR313" s="88"/>
      <c r="AS313" s="88"/>
      <c r="AT313" s="88"/>
      <c r="AU313" s="88"/>
      <c r="AV313" s="88"/>
      <c r="AW313" s="88"/>
      <c r="AX313" s="88"/>
      <c r="AY313" s="88"/>
      <c r="AZ313" s="88"/>
      <c r="BA313" s="88"/>
      <c r="BB313" s="88"/>
      <c r="BC313" s="88"/>
      <c r="BD313" s="88"/>
      <c r="BE313" s="88"/>
      <c r="BF313" s="88"/>
      <c r="BG313" s="88"/>
      <c r="BH313" s="88"/>
      <c r="BI313" s="88"/>
      <c r="BJ313" s="88"/>
      <c r="BK313" s="88"/>
      <c r="BL313" s="88"/>
      <c r="BM313" s="88"/>
      <c r="BN313" s="88"/>
      <c r="BO313" s="88"/>
      <c r="BP313" s="88"/>
      <c r="BQ313" s="88"/>
      <c r="BR313" s="88"/>
      <c r="BS313" s="88"/>
    </row>
    <row r="314" spans="2:71" s="89" customFormat="1">
      <c r="B314" s="88"/>
      <c r="AC314" s="88"/>
      <c r="AD314" s="88"/>
      <c r="AE314" s="88"/>
      <c r="AF314" s="88"/>
      <c r="AG314" s="88"/>
      <c r="AH314" s="88"/>
      <c r="AI314" s="88"/>
      <c r="AJ314" s="88"/>
      <c r="AK314" s="88"/>
      <c r="AL314" s="88"/>
      <c r="AM314" s="88"/>
      <c r="AN314" s="88"/>
      <c r="AO314" s="88"/>
      <c r="AP314" s="88"/>
      <c r="AQ314" s="88"/>
      <c r="AR314" s="88"/>
      <c r="AS314" s="88"/>
      <c r="AT314" s="88"/>
      <c r="AU314" s="88"/>
      <c r="AV314" s="88"/>
      <c r="AW314" s="88"/>
      <c r="AX314" s="88"/>
      <c r="AY314" s="88"/>
      <c r="AZ314" s="88"/>
      <c r="BA314" s="88"/>
      <c r="BB314" s="88"/>
      <c r="BC314" s="88"/>
      <c r="BD314" s="88"/>
      <c r="BE314" s="88"/>
      <c r="BF314" s="88"/>
      <c r="BG314" s="88"/>
      <c r="BH314" s="88"/>
      <c r="BI314" s="88"/>
      <c r="BJ314" s="88"/>
      <c r="BK314" s="88"/>
      <c r="BL314" s="88"/>
      <c r="BM314" s="88"/>
      <c r="BN314" s="88"/>
      <c r="BO314" s="88"/>
      <c r="BP314" s="88"/>
      <c r="BQ314" s="88"/>
      <c r="BR314" s="88"/>
      <c r="BS314" s="88"/>
    </row>
    <row r="315" spans="2:71" s="89" customFormat="1">
      <c r="B315" s="88"/>
      <c r="AC315" s="88"/>
      <c r="AD315" s="88"/>
      <c r="AE315" s="88"/>
      <c r="AF315" s="88"/>
      <c r="AG315" s="88"/>
      <c r="AH315" s="88"/>
      <c r="AI315" s="88"/>
      <c r="AJ315" s="88"/>
      <c r="AK315" s="88"/>
      <c r="AL315" s="88"/>
      <c r="AM315" s="88"/>
      <c r="AN315" s="88"/>
      <c r="AO315" s="88"/>
      <c r="AP315" s="88"/>
      <c r="AQ315" s="88"/>
      <c r="AR315" s="88"/>
      <c r="AS315" s="88"/>
      <c r="AT315" s="88"/>
      <c r="AU315" s="88"/>
      <c r="AV315" s="88"/>
      <c r="AW315" s="88"/>
      <c r="AX315" s="88"/>
      <c r="AY315" s="88"/>
      <c r="AZ315" s="88"/>
      <c r="BA315" s="88"/>
      <c r="BB315" s="88"/>
      <c r="BC315" s="88"/>
      <c r="BD315" s="88"/>
      <c r="BE315" s="88"/>
      <c r="BF315" s="88"/>
      <c r="BG315" s="88"/>
      <c r="BH315" s="88"/>
      <c r="BI315" s="88"/>
      <c r="BJ315" s="88"/>
      <c r="BK315" s="88"/>
      <c r="BL315" s="88"/>
      <c r="BM315" s="88"/>
      <c r="BN315" s="88"/>
      <c r="BO315" s="88"/>
      <c r="BP315" s="88"/>
      <c r="BQ315" s="88"/>
      <c r="BR315" s="88"/>
      <c r="BS315" s="88"/>
    </row>
    <row r="316" spans="2:71" s="89" customFormat="1">
      <c r="B316" s="88"/>
      <c r="AC316" s="88"/>
      <c r="AD316" s="88"/>
      <c r="AE316" s="88"/>
      <c r="AF316" s="88"/>
      <c r="AG316" s="88"/>
      <c r="AH316" s="88"/>
      <c r="AI316" s="88"/>
      <c r="AJ316" s="88"/>
      <c r="AK316" s="88"/>
      <c r="AL316" s="88"/>
      <c r="AM316" s="88"/>
      <c r="AN316" s="88"/>
      <c r="AO316" s="88"/>
      <c r="AP316" s="88"/>
      <c r="AQ316" s="88"/>
      <c r="AR316" s="88"/>
      <c r="AS316" s="88"/>
      <c r="AT316" s="88"/>
      <c r="AU316" s="88"/>
      <c r="AV316" s="88"/>
      <c r="AW316" s="88"/>
      <c r="AX316" s="88"/>
      <c r="AY316" s="88"/>
      <c r="AZ316" s="88"/>
      <c r="BA316" s="88"/>
      <c r="BB316" s="88"/>
      <c r="BC316" s="88"/>
      <c r="BD316" s="88"/>
      <c r="BE316" s="88"/>
      <c r="BF316" s="88"/>
      <c r="BG316" s="88"/>
      <c r="BH316" s="88"/>
      <c r="BI316" s="88"/>
      <c r="BJ316" s="88"/>
      <c r="BK316" s="88"/>
      <c r="BL316" s="88"/>
      <c r="BM316" s="88"/>
      <c r="BN316" s="88"/>
      <c r="BO316" s="88"/>
      <c r="BP316" s="88"/>
      <c r="BQ316" s="88"/>
      <c r="BR316" s="88"/>
      <c r="BS316" s="88"/>
    </row>
    <row r="317" spans="2:71" s="89" customFormat="1">
      <c r="B317" s="88"/>
      <c r="AC317" s="88"/>
      <c r="AD317" s="88"/>
      <c r="AE317" s="88"/>
      <c r="AF317" s="88"/>
      <c r="AG317" s="88"/>
      <c r="AH317" s="88"/>
      <c r="AI317" s="88"/>
      <c r="AJ317" s="88"/>
      <c r="AK317" s="88"/>
      <c r="AL317" s="88"/>
      <c r="AM317" s="88"/>
      <c r="AN317" s="88"/>
      <c r="AO317" s="88"/>
      <c r="AP317" s="88"/>
      <c r="AQ317" s="88"/>
      <c r="AR317" s="88"/>
      <c r="AS317" s="88"/>
      <c r="AT317" s="88"/>
      <c r="AU317" s="88"/>
      <c r="AV317" s="88"/>
      <c r="AW317" s="88"/>
      <c r="AX317" s="88"/>
      <c r="AY317" s="88"/>
      <c r="AZ317" s="88"/>
      <c r="BA317" s="88"/>
      <c r="BB317" s="88"/>
      <c r="BC317" s="88"/>
      <c r="BD317" s="88"/>
      <c r="BE317" s="88"/>
      <c r="BF317" s="88"/>
      <c r="BG317" s="88"/>
      <c r="BH317" s="88"/>
      <c r="BI317" s="88"/>
      <c r="BJ317" s="88"/>
      <c r="BK317" s="88"/>
      <c r="BL317" s="88"/>
      <c r="BM317" s="88"/>
      <c r="BN317" s="88"/>
      <c r="BO317" s="88"/>
      <c r="BP317" s="88"/>
      <c r="BQ317" s="88"/>
      <c r="BR317" s="88"/>
      <c r="BS317" s="88"/>
    </row>
  </sheetData>
  <sheetProtection sheet="1" formatCells="0" formatColumns="0" formatRows="0" selectLockedCells="1"/>
  <mergeCells count="16">
    <mergeCell ref="C5:C23"/>
    <mergeCell ref="E23:F23"/>
    <mergeCell ref="E28:F28"/>
    <mergeCell ref="C25:C28"/>
    <mergeCell ref="E17:E21"/>
    <mergeCell ref="D5:D9"/>
    <mergeCell ref="E5:E9"/>
    <mergeCell ref="D11:D15"/>
    <mergeCell ref="D17:D21"/>
    <mergeCell ref="E11:E15"/>
    <mergeCell ref="C30:C33"/>
    <mergeCell ref="E33:F33"/>
    <mergeCell ref="C35:C38"/>
    <mergeCell ref="E38:F38"/>
    <mergeCell ref="C40:C43"/>
    <mergeCell ref="E43:F43"/>
  </mergeCells>
  <dataValidations count="3">
    <dataValidation type="list" allowBlank="1" showInputMessage="1" showErrorMessage="1" sqref="G5:AB5 G11:AB11 G17:AB17" xr:uid="{007D005F-00F9-425D-A508-00F30004006A}">
      <formula1>$A$1:$A$2</formula1>
    </dataValidation>
    <dataValidation type="list" allowBlank="1" showInputMessage="1" showErrorMessage="1" sqref="G13:AB13 G7:AB7 G19:AB19" xr:uid="{00A800C1-004B-4321-911C-00D4000100D0}">
      <formula1>$A$6:$A$7</formula1>
    </dataValidation>
    <dataValidation type="list" allowBlank="1" showInputMessage="1" showErrorMessage="1" sqref="G6:AB6 G12:AB12 G18:AB18" xr:uid="{001E00E1-00E9-47E3-A36C-004800B10090}">
      <formula1>$A$3:$A$5</formula1>
    </dataValidation>
  </dataValidations>
  <pageMargins left="0" right="0" top="0.39370078740157477" bottom="0" header="0.51181102362204722" footer="0.51181102362204722"/>
  <pageSetup paperSize="9" scale="96" fitToWidth="3" orientation="landscape"/>
  <colBreaks count="1" manualBreakCount="1">
    <brk id="18" min="1"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BQ82"/>
  <sheetViews>
    <sheetView zoomScale="80" workbookViewId="0">
      <selection activeCell="D9" sqref="D9"/>
    </sheetView>
  </sheetViews>
  <sheetFormatPr baseColWidth="10" defaultRowHeight="13"/>
  <cols>
    <col min="1" max="1" width="3.6640625" style="187" customWidth="1"/>
    <col min="2" max="2" width="41.5" customWidth="1"/>
    <col min="3" max="24" width="14.6640625" customWidth="1"/>
    <col min="25" max="56" width="11.5" style="187"/>
    <col min="57" max="69" width="11.5" style="188"/>
  </cols>
  <sheetData>
    <row r="1" spans="1:69" s="189" customFormat="1" ht="25.25" customHeight="1"/>
    <row r="2" spans="1:69" s="189" customFormat="1" ht="25.25" customHeight="1">
      <c r="B2" s="11" t="s">
        <v>245</v>
      </c>
    </row>
    <row r="3" spans="1:69" s="187" customFormat="1" ht="18" customHeight="1">
      <c r="B3" s="98"/>
      <c r="C3" s="190">
        <v>2024</v>
      </c>
      <c r="D3" s="190">
        <v>2025</v>
      </c>
      <c r="E3" s="190">
        <v>2026</v>
      </c>
      <c r="F3" s="190">
        <v>2027</v>
      </c>
      <c r="G3" s="190">
        <v>2028</v>
      </c>
      <c r="H3" s="190">
        <v>2029</v>
      </c>
      <c r="I3" s="190">
        <v>2030</v>
      </c>
      <c r="J3" s="190">
        <v>2031</v>
      </c>
      <c r="K3" s="190">
        <v>2032</v>
      </c>
      <c r="L3" s="190">
        <v>2033</v>
      </c>
      <c r="M3" s="190">
        <v>2034</v>
      </c>
      <c r="N3" s="190">
        <v>2035</v>
      </c>
      <c r="O3" s="190">
        <v>2036</v>
      </c>
      <c r="P3" s="190">
        <v>2037</v>
      </c>
      <c r="Q3" s="190">
        <v>2038</v>
      </c>
      <c r="R3" s="190">
        <v>2039</v>
      </c>
      <c r="S3" s="190">
        <v>2040</v>
      </c>
      <c r="T3" s="190">
        <v>2041</v>
      </c>
      <c r="U3" s="190">
        <v>2042</v>
      </c>
      <c r="V3" s="190">
        <v>2043</v>
      </c>
      <c r="W3" s="190">
        <v>2044</v>
      </c>
      <c r="X3" s="190">
        <v>2045</v>
      </c>
    </row>
    <row r="4" spans="1:69" s="189" customFormat="1" ht="10.25" customHeight="1">
      <c r="C4" s="95"/>
      <c r="D4" s="95"/>
      <c r="E4" s="95"/>
      <c r="F4" s="95"/>
      <c r="G4" s="95"/>
      <c r="H4" s="95"/>
      <c r="I4" s="95"/>
      <c r="J4" s="95"/>
      <c r="K4" s="95"/>
      <c r="L4" s="95"/>
      <c r="M4" s="95"/>
      <c r="N4" s="95"/>
      <c r="O4" s="95"/>
      <c r="P4" s="95"/>
      <c r="Q4" s="100"/>
      <c r="R4" s="100"/>
      <c r="S4" s="100"/>
      <c r="T4" s="100"/>
      <c r="U4" s="100"/>
      <c r="V4" s="100"/>
      <c r="W4" s="100"/>
      <c r="X4" s="100"/>
    </row>
    <row r="5" spans="1:69" ht="25.25" customHeight="1">
      <c r="B5" s="191" t="s">
        <v>246</v>
      </c>
      <c r="C5" s="192">
        <v>100</v>
      </c>
      <c r="D5" s="192">
        <v>100</v>
      </c>
      <c r="E5" s="192">
        <v>100</v>
      </c>
      <c r="F5" s="192">
        <v>100</v>
      </c>
      <c r="G5" s="192">
        <v>100</v>
      </c>
      <c r="H5" s="192">
        <v>100</v>
      </c>
      <c r="I5" s="192">
        <v>100</v>
      </c>
      <c r="J5" s="192">
        <v>100</v>
      </c>
      <c r="K5" s="192">
        <v>100</v>
      </c>
      <c r="L5" s="192">
        <v>100</v>
      </c>
      <c r="M5" s="192">
        <v>100</v>
      </c>
      <c r="N5" s="192">
        <v>100</v>
      </c>
      <c r="O5" s="192">
        <v>100</v>
      </c>
      <c r="P5" s="192">
        <v>100</v>
      </c>
      <c r="Q5" s="192">
        <v>100</v>
      </c>
      <c r="R5" s="192">
        <v>100</v>
      </c>
      <c r="S5" s="192">
        <v>100</v>
      </c>
      <c r="T5" s="192">
        <v>100</v>
      </c>
      <c r="U5" s="192">
        <v>100</v>
      </c>
      <c r="V5" s="192">
        <v>100</v>
      </c>
      <c r="W5" s="192">
        <v>100</v>
      </c>
      <c r="X5" s="192">
        <v>100</v>
      </c>
    </row>
    <row r="6" spans="1:69" ht="55.5" customHeight="1">
      <c r="B6" s="193" t="s">
        <v>247</v>
      </c>
      <c r="C6" s="194" t="str">
        <f>IF(OR(Verbräuche!G7="witterungsbereinigt",Verbräuche!G13="witterungsbereinigt",Verbräuche!G19="witterungsbereinigt"),IF(C5=100,"Witterungsfaktor aktualisieren","Witterungsfaktor o.k.")," ")</f>
        <v xml:space="preserve"> </v>
      </c>
      <c r="D6" s="194" t="str">
        <f>IF(OR(Verbräuche!H7="witterungsbereinigt",Verbräuche!H13="witterungsbereinigt",Verbräuche!H19="witterungsbereinigt"),IF(D5=100,"Witterungsfaktor aktualisieren","Witterungsfaktor o.k.")," ")</f>
        <v xml:space="preserve"> </v>
      </c>
      <c r="E6" s="194" t="str">
        <f>IF(OR(Verbräuche!I7="witterungsbereinigt",Verbräuche!I13="witterungsbereinigt",Verbräuche!I19="witterungsbereinigt"),IF(E5=100,"Witterungsfaktor aktualisieren","Witterungsfaktor o.k.")," ")</f>
        <v xml:space="preserve"> </v>
      </c>
      <c r="F6" s="194" t="str">
        <f>IF(OR(Verbräuche!J7="witterungsbereinigt",Verbräuche!J13="witterungsbereinigt",Verbräuche!J19="witterungsbereinigt"),IF(F5=100,"Witterungsfaktor aktualisieren","Witterungsfaktor o.k.")," ")</f>
        <v xml:space="preserve"> </v>
      </c>
      <c r="G6" s="194" t="str">
        <f>IF(OR(Verbräuche!K7="witterungsbereinigt",Verbräuche!K13="witterungsbereinigt",Verbräuche!K19="witterungsbereinigt"),IF(G5=100,"Witterungsfaktor aktualisieren","Witterungsfaktor o.k.")," ")</f>
        <v xml:space="preserve"> </v>
      </c>
      <c r="H6" s="194" t="str">
        <f>IF(OR(Verbräuche!L7="witterungsbereinigt",Verbräuche!L13="witterungsbereinigt",Verbräuche!L19="witterungsbereinigt"),IF(H5=100,"Witterungsfaktor aktualisieren","Witterungsfaktor o.k.")," ")</f>
        <v xml:space="preserve"> </v>
      </c>
      <c r="I6" s="194" t="str">
        <f>IF(OR(Verbräuche!M7="witterungsbereinigt",Verbräuche!M13="witterungsbereinigt",Verbräuche!M19="witterungsbereinigt"),IF(I5=100,"Witterungsfaktor aktualisieren","Witterungsfaktor o.k.")," ")</f>
        <v xml:space="preserve"> </v>
      </c>
      <c r="J6" s="194" t="str">
        <f>IF(OR(Verbräuche!N7="witterungsbereinigt",Verbräuche!N13="witterungsbereinigt",Verbräuche!N19="witterungsbereinigt"),IF(J5=100,"Witterungsfaktor aktualisieren","Witterungsfaktor o.k.")," ")</f>
        <v xml:space="preserve"> </v>
      </c>
      <c r="K6" s="194" t="str">
        <f>IF(OR(Verbräuche!O7="witterungsbereinigt",Verbräuche!O13="witterungsbereinigt",Verbräuche!O19="witterungsbereinigt"),IF(K5=100,"Witterungsfaktor aktualisieren","Witterungsfaktor o.k.")," ")</f>
        <v xml:space="preserve"> </v>
      </c>
      <c r="L6" s="194" t="str">
        <f>IF(OR(Verbräuche!P7="witterungsbereinigt",Verbräuche!P13="witterungsbereinigt",Verbräuche!P19="witterungsbereinigt"),IF(L5=100,"Witterungsfaktor aktualisieren","Witterungsfaktor o.k.")," ")</f>
        <v xml:space="preserve"> </v>
      </c>
      <c r="M6" s="194" t="str">
        <f>IF(OR(Verbräuche!Q7="witterungsbereinigt",Verbräuche!Q13="witterungsbereinigt",Verbräuche!Q19="witterungsbereinigt"),IF(M5=100,"Witterungsfaktor aktualisieren","Witterungsfaktor o.k.")," ")</f>
        <v xml:space="preserve"> </v>
      </c>
      <c r="N6" s="194" t="str">
        <f>IF(OR(Verbräuche!R7="witterungsbereinigt",Verbräuche!R13="witterungsbereinigt",Verbräuche!R19="witterungsbereinigt"),IF(N5=100,"Witterungsfaktor aktualisieren","Witterungsfaktor o.k.")," ")</f>
        <v xml:space="preserve"> </v>
      </c>
      <c r="O6" s="194" t="str">
        <f>IF(OR(Verbräuche!S7="witterungsbereinigt",Verbräuche!S13="witterungsbereinigt",Verbräuche!S19="witterungsbereinigt"),IF(O5=100,"Witterungsfaktor aktualisieren","Witterungsfaktor o.k.")," ")</f>
        <v xml:space="preserve"> </v>
      </c>
      <c r="P6" s="194" t="str">
        <f>IF(OR(Verbräuche!T7="witterungsbereinigt",Verbräuche!T13="witterungsbereinigt",Verbräuche!T19="witterungsbereinigt"),IF(P5=100,"Witterungsfaktor aktualisieren","Witterungsfaktor o.k.")," ")</f>
        <v xml:space="preserve"> </v>
      </c>
      <c r="Q6" s="194" t="str">
        <f>IF(OR(Verbräuche!U7="witterungsbereinigt",Verbräuche!U13="witterungsbereinigt",Verbräuche!U19="witterungsbereinigt"),IF(Q5=100,"Witterungsfaktor aktualisieren","Witterungsfaktor o.k.")," ")</f>
        <v xml:space="preserve"> </v>
      </c>
      <c r="R6" s="194" t="str">
        <f>IF(OR(Verbräuche!V7="witterungsbereinigt",Verbräuche!V13="witterungsbereinigt",Verbräuche!V19="witterungsbereinigt"),IF(R5=100,"Witterungsfaktor aktualisieren","Witterungsfaktor o.k.")," ")</f>
        <v xml:space="preserve"> </v>
      </c>
      <c r="S6" s="194" t="str">
        <f>IF(OR(Verbräuche!W7="witterungsbereinigt",Verbräuche!W13="witterungsbereinigt",Verbräuche!W19="witterungsbereinigt"),IF(S5=100,"Witterungsfaktor aktualisieren","Witterungsfaktor o.k.")," ")</f>
        <v xml:space="preserve"> </v>
      </c>
      <c r="T6" s="194" t="str">
        <f>IF(OR(Verbräuche!X7="witterungsbereinigt",Verbräuche!X13="witterungsbereinigt",Verbräuche!X19="witterungsbereinigt"),IF(T5=100,"Witterungsfaktor aktualisieren","Witterungsfaktor o.k.")," ")</f>
        <v xml:space="preserve"> </v>
      </c>
      <c r="U6" s="194" t="str">
        <f>IF(OR(Verbräuche!Y7="witterungsbereinigt",Verbräuche!Y13="witterungsbereinigt",Verbräuche!Y19="witterungsbereinigt"),IF(U5=100,"Witterungsfaktor aktualisieren","Witterungsfaktor o.k.")," ")</f>
        <v xml:space="preserve"> </v>
      </c>
      <c r="V6" s="194" t="str">
        <f>IF(OR(Verbräuche!Z7="witterungsbereinigt",Verbräuche!Z13="witterungsbereinigt",Verbräuche!Z19="witterungsbereinigt"),IF(V5=100,"Witterungsfaktor aktualisieren","Witterungsfaktor o.k.")," ")</f>
        <v xml:space="preserve"> </v>
      </c>
      <c r="W6" s="194" t="str">
        <f>IF(OR(Verbräuche!AA7="witterungsbereinigt",Verbräuche!AA13="witterungsbereinigt",Verbräuche!AA19="witterungsbereinigt"),IF(W5=100,"Witterungsfaktor aktualisieren","Witterungsfaktor o.k.")," ")</f>
        <v xml:space="preserve"> </v>
      </c>
      <c r="X6" s="194" t="str">
        <f>IF(OR(Verbräuche!AB7="witterungsbereinigt",Verbräuche!AB13="witterungsbereinigt",Verbräuche!AB19="witterungsbereinigt"),IF(X5=100,"Witterungsfaktor aktualisieren","Witterungsfaktor o.k.")," ")</f>
        <v xml:space="preserve"> </v>
      </c>
    </row>
    <row r="7" spans="1:69" s="187" customFormat="1" ht="6" customHeight="1">
      <c r="B7" s="195"/>
    </row>
    <row r="8" spans="1:69" s="196" customFormat="1" ht="25.25" customHeight="1">
      <c r="A8" s="197"/>
      <c r="B8" s="191" t="s">
        <v>248</v>
      </c>
      <c r="C8" s="198">
        <v>182</v>
      </c>
      <c r="D8" s="198">
        <f t="shared" ref="D8:D9" si="0">C8</f>
        <v>182</v>
      </c>
      <c r="E8" s="198">
        <f t="shared" ref="E8:X9" si="1">D8</f>
        <v>182</v>
      </c>
      <c r="F8" s="198">
        <f t="shared" si="1"/>
        <v>182</v>
      </c>
      <c r="G8" s="198">
        <f t="shared" si="1"/>
        <v>182</v>
      </c>
      <c r="H8" s="198">
        <f t="shared" si="1"/>
        <v>182</v>
      </c>
      <c r="I8" s="198">
        <f t="shared" si="1"/>
        <v>182</v>
      </c>
      <c r="J8" s="198">
        <f t="shared" si="1"/>
        <v>182</v>
      </c>
      <c r="K8" s="198">
        <f t="shared" si="1"/>
        <v>182</v>
      </c>
      <c r="L8" s="198">
        <f t="shared" si="1"/>
        <v>182</v>
      </c>
      <c r="M8" s="198">
        <f t="shared" si="1"/>
        <v>182</v>
      </c>
      <c r="N8" s="198">
        <f t="shared" si="1"/>
        <v>182</v>
      </c>
      <c r="O8" s="198">
        <f t="shared" si="1"/>
        <v>182</v>
      </c>
      <c r="P8" s="198">
        <f t="shared" si="1"/>
        <v>182</v>
      </c>
      <c r="Q8" s="198">
        <f t="shared" si="1"/>
        <v>182</v>
      </c>
      <c r="R8" s="198">
        <f t="shared" si="1"/>
        <v>182</v>
      </c>
      <c r="S8" s="198">
        <f t="shared" si="1"/>
        <v>182</v>
      </c>
      <c r="T8" s="198">
        <f t="shared" si="1"/>
        <v>182</v>
      </c>
      <c r="U8" s="198">
        <f t="shared" si="1"/>
        <v>182</v>
      </c>
      <c r="V8" s="198">
        <f t="shared" si="1"/>
        <v>182</v>
      </c>
      <c r="W8" s="198">
        <f t="shared" si="1"/>
        <v>182</v>
      </c>
      <c r="X8" s="198">
        <f t="shared" si="1"/>
        <v>182</v>
      </c>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9"/>
      <c r="BF8" s="199"/>
      <c r="BG8" s="199"/>
      <c r="BH8" s="199"/>
      <c r="BI8" s="199"/>
      <c r="BJ8" s="199"/>
      <c r="BK8" s="199"/>
      <c r="BL8" s="199"/>
      <c r="BM8" s="199"/>
      <c r="BN8" s="199"/>
      <c r="BO8" s="199"/>
      <c r="BP8" s="199"/>
      <c r="BQ8" s="199"/>
    </row>
    <row r="9" spans="1:69" s="196" customFormat="1" ht="25.25" customHeight="1">
      <c r="A9" s="197"/>
      <c r="B9" s="200" t="s">
        <v>249</v>
      </c>
      <c r="C9" s="198">
        <v>318</v>
      </c>
      <c r="D9" s="198">
        <f t="shared" si="0"/>
        <v>318</v>
      </c>
      <c r="E9" s="198">
        <f t="shared" si="1"/>
        <v>318</v>
      </c>
      <c r="F9" s="198">
        <f t="shared" si="1"/>
        <v>318</v>
      </c>
      <c r="G9" s="198">
        <f t="shared" si="1"/>
        <v>318</v>
      </c>
      <c r="H9" s="198">
        <f t="shared" si="1"/>
        <v>318</v>
      </c>
      <c r="I9" s="198">
        <f t="shared" si="1"/>
        <v>318</v>
      </c>
      <c r="J9" s="198">
        <f t="shared" si="1"/>
        <v>318</v>
      </c>
      <c r="K9" s="198">
        <f t="shared" si="1"/>
        <v>318</v>
      </c>
      <c r="L9" s="198">
        <f t="shared" si="1"/>
        <v>318</v>
      </c>
      <c r="M9" s="198">
        <f t="shared" si="1"/>
        <v>318</v>
      </c>
      <c r="N9" s="198">
        <f t="shared" si="1"/>
        <v>318</v>
      </c>
      <c r="O9" s="198">
        <f t="shared" si="1"/>
        <v>318</v>
      </c>
      <c r="P9" s="198">
        <f t="shared" si="1"/>
        <v>318</v>
      </c>
      <c r="Q9" s="198">
        <f t="shared" si="1"/>
        <v>318</v>
      </c>
      <c r="R9" s="198">
        <f t="shared" si="1"/>
        <v>318</v>
      </c>
      <c r="S9" s="198">
        <f t="shared" si="1"/>
        <v>318</v>
      </c>
      <c r="T9" s="198">
        <f t="shared" si="1"/>
        <v>318</v>
      </c>
      <c r="U9" s="198">
        <f t="shared" si="1"/>
        <v>318</v>
      </c>
      <c r="V9" s="198">
        <f t="shared" si="1"/>
        <v>318</v>
      </c>
      <c r="W9" s="198">
        <f t="shared" si="1"/>
        <v>318</v>
      </c>
      <c r="X9" s="198">
        <f t="shared" si="1"/>
        <v>318</v>
      </c>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197"/>
      <c r="AW9" s="197"/>
      <c r="AX9" s="197"/>
      <c r="AY9" s="197"/>
      <c r="AZ9" s="197"/>
      <c r="BA9" s="197"/>
      <c r="BB9" s="197"/>
      <c r="BC9" s="197"/>
      <c r="BD9" s="197"/>
      <c r="BE9" s="199"/>
      <c r="BF9" s="199"/>
      <c r="BG9" s="199"/>
      <c r="BH9" s="199"/>
      <c r="BI9" s="199"/>
      <c r="BJ9" s="199"/>
      <c r="BK9" s="199"/>
      <c r="BL9" s="199"/>
      <c r="BM9" s="199"/>
      <c r="BN9" s="199"/>
      <c r="BO9" s="199"/>
      <c r="BP9" s="199"/>
      <c r="BQ9" s="199"/>
    </row>
    <row r="10" spans="1:69" s="197" customFormat="1" ht="10.25" customHeight="1">
      <c r="B10" s="201"/>
    </row>
    <row r="11" spans="1:69" s="196" customFormat="1" ht="25.25" customHeight="1">
      <c r="A11" s="197"/>
      <c r="B11" s="202" t="s">
        <v>250</v>
      </c>
      <c r="C11" s="198">
        <v>348</v>
      </c>
      <c r="D11" s="198">
        <f>C11</f>
        <v>348</v>
      </c>
      <c r="E11" s="198">
        <f t="shared" ref="E11:X13" si="2">D11</f>
        <v>348</v>
      </c>
      <c r="F11" s="198">
        <f t="shared" si="2"/>
        <v>348</v>
      </c>
      <c r="G11" s="198">
        <f t="shared" si="2"/>
        <v>348</v>
      </c>
      <c r="H11" s="198">
        <f t="shared" si="2"/>
        <v>348</v>
      </c>
      <c r="I11" s="198">
        <f t="shared" si="2"/>
        <v>348</v>
      </c>
      <c r="J11" s="198">
        <f t="shared" si="2"/>
        <v>348</v>
      </c>
      <c r="K11" s="198">
        <f t="shared" si="2"/>
        <v>348</v>
      </c>
      <c r="L11" s="198">
        <f t="shared" si="2"/>
        <v>348</v>
      </c>
      <c r="M11" s="198">
        <f t="shared" si="2"/>
        <v>348</v>
      </c>
      <c r="N11" s="198">
        <f t="shared" si="2"/>
        <v>348</v>
      </c>
      <c r="O11" s="198">
        <f t="shared" si="2"/>
        <v>348</v>
      </c>
      <c r="P11" s="198">
        <f t="shared" si="2"/>
        <v>348</v>
      </c>
      <c r="Q11" s="198">
        <f t="shared" si="2"/>
        <v>348</v>
      </c>
      <c r="R11" s="198">
        <f t="shared" si="2"/>
        <v>348</v>
      </c>
      <c r="S11" s="198">
        <f t="shared" si="2"/>
        <v>348</v>
      </c>
      <c r="T11" s="198">
        <f t="shared" si="2"/>
        <v>348</v>
      </c>
      <c r="U11" s="198">
        <f t="shared" si="2"/>
        <v>348</v>
      </c>
      <c r="V11" s="198">
        <f t="shared" si="2"/>
        <v>348</v>
      </c>
      <c r="W11" s="198">
        <f t="shared" si="2"/>
        <v>348</v>
      </c>
      <c r="X11" s="198">
        <f t="shared" si="2"/>
        <v>348</v>
      </c>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9"/>
      <c r="BF11" s="199"/>
      <c r="BG11" s="199"/>
      <c r="BH11" s="199"/>
      <c r="BI11" s="199"/>
      <c r="BJ11" s="199"/>
      <c r="BK11" s="199"/>
      <c r="BL11" s="199"/>
      <c r="BM11" s="199"/>
      <c r="BN11" s="199"/>
      <c r="BO11" s="199"/>
      <c r="BP11" s="199"/>
      <c r="BQ11" s="199"/>
    </row>
    <row r="12" spans="1:69" s="197" customFormat="1" ht="10.25" customHeight="1">
      <c r="B12" s="201"/>
    </row>
    <row r="13" spans="1:69" s="196" customFormat="1" ht="25.25" customHeight="1">
      <c r="A13" s="197"/>
      <c r="B13" s="203" t="s">
        <v>251</v>
      </c>
      <c r="C13" s="198">
        <v>90</v>
      </c>
      <c r="D13" s="198">
        <f>C13</f>
        <v>90</v>
      </c>
      <c r="E13" s="198">
        <f t="shared" si="2"/>
        <v>90</v>
      </c>
      <c r="F13" s="198">
        <f t="shared" si="2"/>
        <v>90</v>
      </c>
      <c r="G13" s="198">
        <f t="shared" si="2"/>
        <v>90</v>
      </c>
      <c r="H13" s="198">
        <f t="shared" si="2"/>
        <v>90</v>
      </c>
      <c r="I13" s="198">
        <f t="shared" si="2"/>
        <v>90</v>
      </c>
      <c r="J13" s="198">
        <f t="shared" si="2"/>
        <v>90</v>
      </c>
      <c r="K13" s="198">
        <f t="shared" si="2"/>
        <v>90</v>
      </c>
      <c r="L13" s="198">
        <f t="shared" si="2"/>
        <v>90</v>
      </c>
      <c r="M13" s="198">
        <f t="shared" si="2"/>
        <v>90</v>
      </c>
      <c r="N13" s="198">
        <f t="shared" si="2"/>
        <v>90</v>
      </c>
      <c r="O13" s="198">
        <f t="shared" si="2"/>
        <v>90</v>
      </c>
      <c r="P13" s="198">
        <f t="shared" si="2"/>
        <v>90</v>
      </c>
      <c r="Q13" s="198">
        <f t="shared" si="2"/>
        <v>90</v>
      </c>
      <c r="R13" s="198">
        <f t="shared" si="2"/>
        <v>90</v>
      </c>
      <c r="S13" s="198">
        <f t="shared" si="2"/>
        <v>90</v>
      </c>
      <c r="T13" s="198">
        <f t="shared" si="2"/>
        <v>90</v>
      </c>
      <c r="U13" s="198">
        <f t="shared" si="2"/>
        <v>90</v>
      </c>
      <c r="V13" s="198">
        <f t="shared" si="2"/>
        <v>90</v>
      </c>
      <c r="W13" s="198">
        <f t="shared" si="2"/>
        <v>90</v>
      </c>
      <c r="X13" s="198">
        <f t="shared" si="2"/>
        <v>90</v>
      </c>
      <c r="Y13" s="197"/>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9"/>
      <c r="BF13" s="199"/>
      <c r="BG13" s="199"/>
      <c r="BH13" s="199"/>
      <c r="BI13" s="199"/>
      <c r="BJ13" s="199"/>
      <c r="BK13" s="199"/>
      <c r="BL13" s="199"/>
      <c r="BM13" s="199"/>
      <c r="BN13" s="199"/>
      <c r="BO13" s="199"/>
      <c r="BP13" s="199"/>
      <c r="BQ13" s="199"/>
    </row>
    <row r="14" spans="1:69" s="187" customFormat="1"/>
    <row r="15" spans="1:69" s="187" customFormat="1"/>
    <row r="16" spans="1:69" s="187" customFormat="1"/>
    <row r="17" s="187" customFormat="1"/>
    <row r="18" s="187" customFormat="1"/>
    <row r="19" s="187" customFormat="1"/>
    <row r="20" s="187" customFormat="1"/>
    <row r="21" s="187" customFormat="1"/>
    <row r="22" s="187" customFormat="1"/>
    <row r="23" s="187" customFormat="1"/>
    <row r="24" s="187" customFormat="1"/>
    <row r="25" s="187" customFormat="1"/>
    <row r="26" s="187" customFormat="1"/>
    <row r="27" s="187" customFormat="1"/>
    <row r="28" s="187" customFormat="1"/>
    <row r="29" s="187" customFormat="1"/>
    <row r="30" s="187" customFormat="1"/>
    <row r="31" s="187" customFormat="1"/>
    <row r="32" s="187" customFormat="1"/>
    <row r="33" s="187" customFormat="1"/>
    <row r="34" s="187" customFormat="1"/>
    <row r="35" s="187" customFormat="1"/>
    <row r="36" s="187" customFormat="1"/>
    <row r="37" s="187" customFormat="1"/>
    <row r="38" s="187" customFormat="1"/>
    <row r="39" s="187" customFormat="1"/>
    <row r="40" s="187" customFormat="1"/>
    <row r="41" s="187" customFormat="1"/>
    <row r="42" s="187" customFormat="1"/>
    <row r="43" s="187" customFormat="1"/>
    <row r="44" s="187" customFormat="1"/>
    <row r="45" s="187" customFormat="1"/>
    <row r="46" s="187" customFormat="1"/>
    <row r="47" s="187" customFormat="1"/>
    <row r="48" s="187" customFormat="1"/>
    <row r="49" s="187" customFormat="1"/>
    <row r="50" s="187" customFormat="1"/>
    <row r="51" s="187" customFormat="1"/>
    <row r="52" s="187" customFormat="1"/>
    <row r="53" s="187" customFormat="1"/>
    <row r="54" s="187" customFormat="1"/>
    <row r="55" s="187" customFormat="1"/>
    <row r="56" s="187" customFormat="1"/>
    <row r="57" s="187" customFormat="1"/>
    <row r="58" s="187" customFormat="1"/>
    <row r="59" s="187" customFormat="1"/>
    <row r="60" s="187" customFormat="1"/>
    <row r="61" s="187" customFormat="1"/>
    <row r="62" s="187" customFormat="1"/>
    <row r="63" s="187" customFormat="1"/>
    <row r="64" s="187" customFormat="1"/>
    <row r="65" s="187" customFormat="1"/>
    <row r="66" s="187" customFormat="1"/>
    <row r="67" s="187" customFormat="1"/>
    <row r="68" s="187" customFormat="1"/>
    <row r="69" s="187" customFormat="1"/>
    <row r="70" s="187" customFormat="1"/>
    <row r="71" s="187" customFormat="1"/>
    <row r="72" s="187" customFormat="1"/>
    <row r="73" s="187" customFormat="1"/>
    <row r="74" s="187" customFormat="1"/>
    <row r="75" s="187" customFormat="1"/>
    <row r="76" s="187" customFormat="1"/>
    <row r="77" s="187" customFormat="1"/>
    <row r="78" s="187" customFormat="1"/>
    <row r="79" s="187" customFormat="1"/>
    <row r="80" s="187" customFormat="1"/>
    <row r="81" s="187" customFormat="1"/>
    <row r="82" s="187" customFormat="1"/>
  </sheetData>
  <sheetProtection sheet="1" formatCells="0" formatColumns="0" formatRows="0" selectLockedCells="1"/>
  <conditionalFormatting sqref="C5:X5">
    <cfRule type="cellIs" dxfId="3" priority="3" operator="equal">
      <formula>100</formula>
    </cfRule>
    <cfRule type="cellIs" dxfId="2" priority="4" operator="notEqual">
      <formula>100</formula>
    </cfRule>
  </conditionalFormatting>
  <conditionalFormatting sqref="C6:X6">
    <cfRule type="cellIs" dxfId="1" priority="1" operator="equal">
      <formula>"Witterungsfaktor o.k."</formula>
    </cfRule>
    <cfRule type="cellIs" dxfId="0" priority="2" operator="equal">
      <formula>"Witterungsfaktor aktualisieren"</formula>
    </cfRule>
  </conditionalFormatting>
  <pageMargins left="0" right="0" top="0.78740157480314954" bottom="0.78740157480314954" header="0.31496062992125984" footer="0.31496062992125984"/>
  <pageSetup paperSize="9" fitToWidth="3" orientation="landscape"/>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pageSetUpPr fitToPage="1"/>
  </sheetPr>
  <dimension ref="A1:BA107"/>
  <sheetViews>
    <sheetView showZeros="0" topLeftCell="A7" workbookViewId="0">
      <pane xSplit="2" topLeftCell="C1" activePane="topRight" state="frozen"/>
      <selection activeCell="C13" sqref="C13"/>
      <selection pane="topRight" activeCell="A7" sqref="A7"/>
    </sheetView>
  </sheetViews>
  <sheetFormatPr baseColWidth="10" defaultColWidth="11.5" defaultRowHeight="14"/>
  <cols>
    <col min="1" max="1" width="3.6640625" style="205" customWidth="1"/>
    <col min="2" max="2" width="46.6640625" style="206" customWidth="1"/>
    <col min="3" max="3" width="12.6640625" style="204" customWidth="1"/>
    <col min="4" max="10" width="12.6640625" style="206" customWidth="1"/>
    <col min="11" max="24" width="12.6640625" style="204" customWidth="1"/>
    <col min="25" max="52" width="11.5" style="205"/>
    <col min="53" max="53" width="11.5" style="207"/>
    <col min="54" max="16384" width="11.5" style="204"/>
  </cols>
  <sheetData>
    <row r="1" spans="1:53" s="205" customFormat="1" ht="25.25" customHeight="1">
      <c r="B1" s="208"/>
      <c r="D1" s="208"/>
      <c r="E1" s="208"/>
      <c r="F1" s="208"/>
      <c r="G1" s="208"/>
      <c r="H1" s="208"/>
      <c r="I1" s="208"/>
      <c r="J1" s="208"/>
    </row>
    <row r="2" spans="1:53" s="205" customFormat="1" ht="25.25" customHeight="1">
      <c r="B2" s="209" t="s">
        <v>252</v>
      </c>
      <c r="C2" s="210"/>
      <c r="D2" s="208"/>
      <c r="E2" s="211"/>
      <c r="F2" s="211"/>
      <c r="G2" s="208"/>
      <c r="H2" s="208"/>
      <c r="I2" s="208"/>
      <c r="J2" s="208"/>
    </row>
    <row r="3" spans="1:53" s="212" customFormat="1" ht="23">
      <c r="A3" s="213"/>
      <c r="B3" s="214" t="str">
        <f>Planungsübersicht!$C$5</f>
        <v>Gymnasium Buckhorn</v>
      </c>
      <c r="C3" s="215">
        <f>+Verbräuche!G3</f>
        <v>2024</v>
      </c>
      <c r="D3" s="215">
        <f>+Verbräuche!H3</f>
        <v>2025</v>
      </c>
      <c r="E3" s="215">
        <f>+Verbräuche!I3</f>
        <v>2026</v>
      </c>
      <c r="F3" s="215">
        <f>+Verbräuche!J3</f>
        <v>2027</v>
      </c>
      <c r="G3" s="215">
        <f>+Verbräuche!K3</f>
        <v>2028</v>
      </c>
      <c r="H3" s="215">
        <f>+Verbräuche!L3</f>
        <v>2029</v>
      </c>
      <c r="I3" s="215">
        <f>+Verbräuche!M3</f>
        <v>2030</v>
      </c>
      <c r="J3" s="215">
        <f>+Verbräuche!N3</f>
        <v>2031</v>
      </c>
      <c r="K3" s="215">
        <f>+Verbräuche!O3</f>
        <v>2032</v>
      </c>
      <c r="L3" s="215">
        <f>+Verbräuche!P3</f>
        <v>2033</v>
      </c>
      <c r="M3" s="215">
        <f>+Verbräuche!Q3</f>
        <v>2034</v>
      </c>
      <c r="N3" s="215">
        <f>+Verbräuche!R3</f>
        <v>2035</v>
      </c>
      <c r="O3" s="215">
        <f>+Verbräuche!S3</f>
        <v>2036</v>
      </c>
      <c r="P3" s="215">
        <f>+Verbräuche!T3</f>
        <v>2037</v>
      </c>
      <c r="Q3" s="215">
        <f>+Verbräuche!U3</f>
        <v>2038</v>
      </c>
      <c r="R3" s="215">
        <f>+Verbräuche!V3</f>
        <v>2039</v>
      </c>
      <c r="S3" s="215">
        <f>+Verbräuche!W3</f>
        <v>2040</v>
      </c>
      <c r="T3" s="215">
        <f>+Verbräuche!X3</f>
        <v>2041</v>
      </c>
      <c r="U3" s="215">
        <f>+Verbräuche!Y3</f>
        <v>2042</v>
      </c>
      <c r="V3" s="215">
        <f>+Verbräuche!Z3</f>
        <v>2043</v>
      </c>
      <c r="W3" s="215">
        <f>+Verbräuche!AA3</f>
        <v>2044</v>
      </c>
      <c r="X3" s="215">
        <f>+Verbräuche!AB3</f>
        <v>2045</v>
      </c>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6"/>
    </row>
    <row r="4" spans="1:53" s="213" customFormat="1" ht="15" customHeight="1">
      <c r="B4" s="217"/>
      <c r="C4" s="218"/>
      <c r="D4" s="218"/>
      <c r="E4" s="218"/>
      <c r="F4" s="218"/>
      <c r="G4" s="218"/>
      <c r="H4" s="218"/>
      <c r="I4" s="218"/>
      <c r="J4" s="218"/>
      <c r="K4" s="218"/>
      <c r="L4" s="218"/>
      <c r="M4" s="218"/>
      <c r="N4" s="218"/>
      <c r="O4" s="218"/>
      <c r="P4" s="218"/>
      <c r="Q4" s="218"/>
      <c r="R4" s="218"/>
      <c r="S4" s="218"/>
      <c r="T4" s="218"/>
      <c r="U4" s="218"/>
      <c r="V4" s="218"/>
      <c r="W4" s="218"/>
      <c r="X4" s="218"/>
    </row>
    <row r="5" spans="1:53" s="219" customFormat="1" ht="35" customHeight="1">
      <c r="A5" s="220"/>
      <c r="B5" s="221" t="s">
        <v>253</v>
      </c>
      <c r="C5" s="222">
        <f>C6</f>
        <v>810969.10176000011</v>
      </c>
      <c r="D5" s="222">
        <f>$C5-($C5-$K5)/6*1</f>
        <v>753300.02924444457</v>
      </c>
      <c r="E5" s="222">
        <f>$C5-($C5-$K5)/6*2</f>
        <v>695630.95672888891</v>
      </c>
      <c r="F5" s="222">
        <f>$C5-($C5-$K5)/6*3</f>
        <v>637961.88421333337</v>
      </c>
      <c r="G5" s="222">
        <f>$C5-($C5-$K5)/6*4</f>
        <v>580292.81169777783</v>
      </c>
      <c r="H5" s="222">
        <f>$C5-($C5-$K5)/6*5</f>
        <v>522623.73918222229</v>
      </c>
      <c r="I5" s="222">
        <f>Planungsübersicht!F9</f>
        <v>486580</v>
      </c>
      <c r="J5" s="222">
        <f>$I5-($I5-$X5)/15*1</f>
        <v>475767.33333333331</v>
      </c>
      <c r="K5" s="222">
        <f>$I5-($I5-$X5)/15*2</f>
        <v>464954.66666666669</v>
      </c>
      <c r="L5" s="222">
        <f>$I5-($I5-$X5)/15*3</f>
        <v>454142</v>
      </c>
      <c r="M5" s="222">
        <f>$I5-($I5-$X5)/15*4</f>
        <v>443329.33333333331</v>
      </c>
      <c r="N5" s="222">
        <f>$I5-($I5-$X5)/15*5</f>
        <v>432516.66666666669</v>
      </c>
      <c r="O5" s="222">
        <f>$I5-($I5-$X5)/15*6</f>
        <v>421704</v>
      </c>
      <c r="P5" s="222">
        <f>$I5-($I5-$X5)/15*7</f>
        <v>410891.33333333337</v>
      </c>
      <c r="Q5" s="222">
        <f>$I5-($I5-$X5)/15*8</f>
        <v>400078.66666666669</v>
      </c>
      <c r="R5" s="222">
        <f>$I5-($I5-$X5)/15*9</f>
        <v>389266</v>
      </c>
      <c r="S5" s="222">
        <f>$I5-($I5-$X5)/15*10</f>
        <v>378453.33333333337</v>
      </c>
      <c r="T5" s="222">
        <f>$I5-($I5-$X5)/15*11</f>
        <v>367640.66666666669</v>
      </c>
      <c r="U5" s="222">
        <f>$I5-($I5-$X5)/15*12</f>
        <v>356828</v>
      </c>
      <c r="V5" s="222">
        <f>$I5-($I5-$X5)/15*13</f>
        <v>346015.33333333337</v>
      </c>
      <c r="W5" s="222">
        <f>$I5-($I5-$X5)/15*14</f>
        <v>335202.66666666669</v>
      </c>
      <c r="X5" s="222">
        <f>Planungsübersicht!F10</f>
        <v>324390</v>
      </c>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3"/>
    </row>
    <row r="6" spans="1:53" s="219" customFormat="1" ht="35" customHeight="1">
      <c r="A6" s="220"/>
      <c r="B6" s="221" t="s">
        <v>254</v>
      </c>
      <c r="C6" s="224">
        <f>SUM(C8:C15)</f>
        <v>810969.10176000011</v>
      </c>
      <c r="D6" s="224">
        <f t="shared" ref="D6:X6" si="0">SUM(D8:D15)</f>
        <v>829991.92163999996</v>
      </c>
      <c r="E6" s="224">
        <f t="shared" si="0"/>
        <v>0</v>
      </c>
      <c r="F6" s="224">
        <f t="shared" si="0"/>
        <v>0</v>
      </c>
      <c r="G6" s="224">
        <f t="shared" si="0"/>
        <v>0</v>
      </c>
      <c r="H6" s="224">
        <f t="shared" si="0"/>
        <v>0</v>
      </c>
      <c r="I6" s="224">
        <f t="shared" si="0"/>
        <v>0</v>
      </c>
      <c r="J6" s="224">
        <f t="shared" si="0"/>
        <v>0</v>
      </c>
      <c r="K6" s="224">
        <f t="shared" si="0"/>
        <v>0</v>
      </c>
      <c r="L6" s="224">
        <f t="shared" si="0"/>
        <v>0</v>
      </c>
      <c r="M6" s="224">
        <f t="shared" si="0"/>
        <v>0</v>
      </c>
      <c r="N6" s="224">
        <f t="shared" si="0"/>
        <v>0</v>
      </c>
      <c r="O6" s="224">
        <f t="shared" si="0"/>
        <v>0</v>
      </c>
      <c r="P6" s="224">
        <f t="shared" si="0"/>
        <v>0</v>
      </c>
      <c r="Q6" s="224">
        <f t="shared" si="0"/>
        <v>0</v>
      </c>
      <c r="R6" s="224">
        <f t="shared" si="0"/>
        <v>0</v>
      </c>
      <c r="S6" s="224">
        <f t="shared" si="0"/>
        <v>0</v>
      </c>
      <c r="T6" s="224">
        <f t="shared" si="0"/>
        <v>0</v>
      </c>
      <c r="U6" s="224">
        <f t="shared" si="0"/>
        <v>0</v>
      </c>
      <c r="V6" s="224">
        <f t="shared" si="0"/>
        <v>0</v>
      </c>
      <c r="W6" s="224">
        <f t="shared" si="0"/>
        <v>0</v>
      </c>
      <c r="X6" s="224">
        <f t="shared" si="0"/>
        <v>0</v>
      </c>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3"/>
    </row>
    <row r="7" spans="1:53" s="213" customFormat="1" ht="15" customHeight="1">
      <c r="B7" s="225"/>
      <c r="C7" s="197"/>
      <c r="D7" s="197"/>
      <c r="E7" s="197"/>
      <c r="F7" s="197"/>
      <c r="G7" s="197"/>
      <c r="H7" s="197"/>
      <c r="I7" s="197"/>
      <c r="J7" s="197"/>
      <c r="K7" s="197"/>
      <c r="L7" s="197"/>
      <c r="M7" s="197"/>
      <c r="N7" s="197"/>
      <c r="O7" s="197"/>
      <c r="P7" s="197"/>
      <c r="Q7" s="197"/>
      <c r="R7" s="197"/>
      <c r="S7" s="197"/>
      <c r="T7" s="197"/>
      <c r="U7" s="197"/>
      <c r="V7" s="197"/>
      <c r="W7" s="197"/>
      <c r="X7" s="197"/>
    </row>
    <row r="8" spans="1:53" s="226" customFormat="1" ht="25.25" customHeight="1">
      <c r="A8" s="227"/>
      <c r="B8" s="228" t="s">
        <v>255</v>
      </c>
      <c r="C8" s="229">
        <f>Verbräuche!G10+Verbräuche!G16+Verbräuche!G22</f>
        <v>745851.19200000004</v>
      </c>
      <c r="D8" s="229">
        <f>Verbräuche!H10+Verbräuche!H16+Verbräuche!H22</f>
        <v>765571.64399999997</v>
      </c>
      <c r="E8" s="229">
        <f>Verbräuche!I10+Verbräuche!I16+Verbräuche!I22</f>
        <v>0</v>
      </c>
      <c r="F8" s="229">
        <f>Verbräuche!J10+Verbräuche!J16+Verbräuche!J22</f>
        <v>0</v>
      </c>
      <c r="G8" s="229">
        <f>Verbräuche!K10+Verbräuche!K16+Verbräuche!K22</f>
        <v>0</v>
      </c>
      <c r="H8" s="229">
        <f>Verbräuche!L10+Verbräuche!L16+Verbräuche!L22</f>
        <v>0</v>
      </c>
      <c r="I8" s="229">
        <f>Verbräuche!M10+Verbräuche!M16+Verbräuche!M22</f>
        <v>0</v>
      </c>
      <c r="J8" s="229">
        <f>Verbräuche!N10+Verbräuche!N16+Verbräuche!N22</f>
        <v>0</v>
      </c>
      <c r="K8" s="229">
        <f>Verbräuche!O10+Verbräuche!O16+Verbräuche!O22</f>
        <v>0</v>
      </c>
      <c r="L8" s="229">
        <f>Verbräuche!P10+Verbräuche!P16+Verbräuche!P22</f>
        <v>0</v>
      </c>
      <c r="M8" s="229">
        <f>Verbräuche!Q10+Verbräuche!Q16+Verbräuche!Q22</f>
        <v>0</v>
      </c>
      <c r="N8" s="229">
        <f>Verbräuche!R10+Verbräuche!R16+Verbräuche!R22</f>
        <v>0</v>
      </c>
      <c r="O8" s="229">
        <f>Verbräuche!S10+Verbräuche!S16+Verbräuche!S22</f>
        <v>0</v>
      </c>
      <c r="P8" s="229">
        <f>Verbräuche!T10+Verbräuche!T16+Verbräuche!T22</f>
        <v>0</v>
      </c>
      <c r="Q8" s="229">
        <f>Verbräuche!U10+Verbräuche!U16+Verbräuche!U22</f>
        <v>0</v>
      </c>
      <c r="R8" s="229">
        <f>Verbräuche!V10+Verbräuche!V16+Verbräuche!V22</f>
        <v>0</v>
      </c>
      <c r="S8" s="229">
        <f>Verbräuche!W10+Verbräuche!W16+Verbräuche!W22</f>
        <v>0</v>
      </c>
      <c r="T8" s="229">
        <f>Verbräuche!X10+Verbräuche!X16+Verbräuche!X22</f>
        <v>0</v>
      </c>
      <c r="U8" s="229">
        <f>Verbräuche!Y10+Verbräuche!Y16+Verbräuche!Y22</f>
        <v>0</v>
      </c>
      <c r="V8" s="229">
        <f>Verbräuche!Z10+Verbräuche!Z16+Verbräuche!Z22</f>
        <v>0</v>
      </c>
      <c r="W8" s="229">
        <f>Verbräuche!AA10+Verbräuche!AA16+Verbräuche!AA22</f>
        <v>0</v>
      </c>
      <c r="X8" s="229">
        <f>Verbräuche!AB10+Verbräuche!AB16+Verbräuche!AB22</f>
        <v>0</v>
      </c>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30"/>
    </row>
    <row r="9" spans="1:53" s="226" customFormat="1" ht="25.25" customHeight="1">
      <c r="A9" s="227"/>
      <c r="B9" s="228" t="s">
        <v>256</v>
      </c>
      <c r="C9" s="229">
        <f>Verbräuche!G28*AVERAGE(Faktoren!C8,Faktoren!C9)/1000*(-1)</f>
        <v>0</v>
      </c>
      <c r="D9" s="229">
        <f>Verbräuche!H28*AVERAGE(Faktoren!D8,Faktoren!D9)/1000*(-1)</f>
        <v>0</v>
      </c>
      <c r="E9" s="229">
        <f>Verbräuche!I28*AVERAGE(Faktoren!E8,Faktoren!E9)/1000*(-1)</f>
        <v>0</v>
      </c>
      <c r="F9" s="229">
        <f>Verbräuche!J28*AVERAGE(Faktoren!F8,Faktoren!F9)/1000*(-1)</f>
        <v>0</v>
      </c>
      <c r="G9" s="229">
        <f>Verbräuche!K28*AVERAGE(Faktoren!G8,Faktoren!G9)/1000*(-1)</f>
        <v>0</v>
      </c>
      <c r="H9" s="229">
        <f>Verbräuche!L28*AVERAGE(Faktoren!H8,Faktoren!H9)/1000*(-1)</f>
        <v>0</v>
      </c>
      <c r="I9" s="229">
        <f>Verbräuche!M28*AVERAGE(Faktoren!I8,Faktoren!I9)/1000*(-1)</f>
        <v>0</v>
      </c>
      <c r="J9" s="229">
        <f>Verbräuche!N28*AVERAGE(Faktoren!J8,Faktoren!J9)/1000*(-1)</f>
        <v>0</v>
      </c>
      <c r="K9" s="229">
        <f>Verbräuche!O28*AVERAGE(Faktoren!K8,Faktoren!K9)/1000*(-1)</f>
        <v>0</v>
      </c>
      <c r="L9" s="229">
        <f>Verbräuche!P28*AVERAGE(Faktoren!L8,Faktoren!L9)/1000*(-1)</f>
        <v>0</v>
      </c>
      <c r="M9" s="229">
        <f>Verbräuche!Q28*AVERAGE(Faktoren!M8,Faktoren!M9)/1000*(-1)</f>
        <v>0</v>
      </c>
      <c r="N9" s="229">
        <f>Verbräuche!R28*AVERAGE(Faktoren!N8,Faktoren!N9)/1000*(-1)</f>
        <v>0</v>
      </c>
      <c r="O9" s="229">
        <f>Verbräuche!S28*AVERAGE(Faktoren!O8,Faktoren!O9)/1000*(-1)</f>
        <v>0</v>
      </c>
      <c r="P9" s="229">
        <f>Verbräuche!T28*AVERAGE(Faktoren!P8,Faktoren!P9)/1000*(-1)</f>
        <v>0</v>
      </c>
      <c r="Q9" s="229">
        <f>Verbräuche!U28*AVERAGE(Faktoren!Q8,Faktoren!Q9)/1000*(-1)</f>
        <v>0</v>
      </c>
      <c r="R9" s="229">
        <f>Verbräuche!V28*AVERAGE(Faktoren!R8,Faktoren!R9)/1000*(-1)</f>
        <v>0</v>
      </c>
      <c r="S9" s="229">
        <f>Verbräuche!W28*AVERAGE(Faktoren!S8,Faktoren!S9)/1000*(-1)</f>
        <v>0</v>
      </c>
      <c r="T9" s="229">
        <f>Verbräuche!X28*AVERAGE(Faktoren!T8,Faktoren!T9)/1000*(-1)</f>
        <v>0</v>
      </c>
      <c r="U9" s="229">
        <f>Verbräuche!Y28*AVERAGE(Faktoren!U8,Faktoren!U9)/1000*(-1)</f>
        <v>0</v>
      </c>
      <c r="V9" s="229">
        <f>Verbräuche!Z28*AVERAGE(Faktoren!V8,Faktoren!V9)/1000*(-1)</f>
        <v>0</v>
      </c>
      <c r="W9" s="229">
        <f>Verbräuche!AA28*AVERAGE(Faktoren!W8,Faktoren!W9)/1000*(-1)</f>
        <v>0</v>
      </c>
      <c r="X9" s="229">
        <f>Verbräuche!AB28*AVERAGE(Faktoren!X8,Faktoren!X9)/1000*(-1)</f>
        <v>0</v>
      </c>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c r="AW9" s="227"/>
      <c r="AX9" s="227"/>
      <c r="AY9" s="227"/>
      <c r="AZ9" s="227"/>
      <c r="BA9" s="230"/>
    </row>
    <row r="10" spans="1:53" s="226" customFormat="1" ht="25.25" customHeight="1">
      <c r="A10" s="227"/>
      <c r="B10" s="231" t="s">
        <v>257</v>
      </c>
      <c r="C10" s="229">
        <f>Verbräuche!G33*Faktoren!C11/1000</f>
        <v>42783.509760000001</v>
      </c>
      <c r="D10" s="229">
        <f>Verbräuche!H33*Faktoren!D11/1000</f>
        <v>42085.877639999999</v>
      </c>
      <c r="E10" s="229">
        <f>Verbräuche!I33*Faktoren!E11/1000</f>
        <v>0</v>
      </c>
      <c r="F10" s="229">
        <f>Verbräuche!J33*Faktoren!F11/1000</f>
        <v>0</v>
      </c>
      <c r="G10" s="229">
        <f>Verbräuche!K33*Faktoren!G11/1000</f>
        <v>0</v>
      </c>
      <c r="H10" s="229">
        <f>Verbräuche!L33*Faktoren!H11/1000</f>
        <v>0</v>
      </c>
      <c r="I10" s="229">
        <f>Verbräuche!M33*Faktoren!I11/1000</f>
        <v>0</v>
      </c>
      <c r="J10" s="229">
        <f>Verbräuche!N33*Faktoren!J11/1000</f>
        <v>0</v>
      </c>
      <c r="K10" s="229">
        <f>Verbräuche!O33*Faktoren!K11/1000</f>
        <v>0</v>
      </c>
      <c r="L10" s="229">
        <f>Verbräuche!P33*Faktoren!L11/1000</f>
        <v>0</v>
      </c>
      <c r="M10" s="229">
        <f>Verbräuche!Q33*Faktoren!M11/1000</f>
        <v>0</v>
      </c>
      <c r="N10" s="229">
        <f>Verbräuche!R33*Faktoren!N11/1000</f>
        <v>0</v>
      </c>
      <c r="O10" s="229">
        <f>Verbräuche!S33*Faktoren!O11/1000</f>
        <v>0</v>
      </c>
      <c r="P10" s="229">
        <f>Verbräuche!T33*Faktoren!P11/1000</f>
        <v>0</v>
      </c>
      <c r="Q10" s="229">
        <f>Verbräuche!U33*Faktoren!Q11/1000</f>
        <v>0</v>
      </c>
      <c r="R10" s="229">
        <f>Verbräuche!V33*Faktoren!R11/1000</f>
        <v>0</v>
      </c>
      <c r="S10" s="229">
        <f>Verbräuche!W33*Faktoren!S11/1000</f>
        <v>0</v>
      </c>
      <c r="T10" s="229">
        <f>Verbräuche!X33*Faktoren!T11/1000</f>
        <v>0</v>
      </c>
      <c r="U10" s="229">
        <f>Verbräuche!Y33*Faktoren!U11/1000</f>
        <v>0</v>
      </c>
      <c r="V10" s="229">
        <f>Verbräuche!Z33*Faktoren!V11/1000</f>
        <v>0</v>
      </c>
      <c r="W10" s="229">
        <f>Verbräuche!AA33*Faktoren!W11/1000</f>
        <v>0</v>
      </c>
      <c r="X10" s="229">
        <f>Verbräuche!AB33*Faktoren!X11/1000</f>
        <v>0</v>
      </c>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7"/>
      <c r="AY10" s="227"/>
      <c r="AZ10" s="227"/>
      <c r="BA10" s="230"/>
    </row>
    <row r="11" spans="1:53" s="226" customFormat="1" ht="25.25" customHeight="1">
      <c r="A11" s="227"/>
      <c r="B11" s="231" t="s">
        <v>258</v>
      </c>
      <c r="C11" s="229">
        <f>Verbräuche!G38*Faktoren!C11/1000*(-1)</f>
        <v>0</v>
      </c>
      <c r="D11" s="229">
        <f>Verbräuche!H38*Faktoren!D11/1000*(-1)</f>
        <v>0</v>
      </c>
      <c r="E11" s="229">
        <f>Verbräuche!I38*Faktoren!E11/1000*(-1)</f>
        <v>0</v>
      </c>
      <c r="F11" s="229">
        <f>Verbräuche!J38*Faktoren!F11/1000*(-1)</f>
        <v>0</v>
      </c>
      <c r="G11" s="229">
        <f>Verbräuche!K38*Faktoren!G11/1000*(-1)</f>
        <v>0</v>
      </c>
      <c r="H11" s="229">
        <f>Verbräuche!L38*Faktoren!H11/1000*(-1)</f>
        <v>0</v>
      </c>
      <c r="I11" s="229">
        <f>Verbräuche!M38*Faktoren!I11/1000*(-1)</f>
        <v>0</v>
      </c>
      <c r="J11" s="229">
        <f>Verbräuche!N38*Faktoren!J11/1000*(-1)</f>
        <v>0</v>
      </c>
      <c r="K11" s="229">
        <f>Verbräuche!O38*Faktoren!K11/1000*(-1)</f>
        <v>0</v>
      </c>
      <c r="L11" s="229">
        <f>Verbräuche!P38*Faktoren!L11/1000*(-1)</f>
        <v>0</v>
      </c>
      <c r="M11" s="229">
        <f>Verbräuche!Q38*Faktoren!M11/1000*(-1)</f>
        <v>0</v>
      </c>
      <c r="N11" s="229">
        <f>Verbräuche!R38*Faktoren!N11/1000*(-1)</f>
        <v>0</v>
      </c>
      <c r="O11" s="229">
        <f>Verbräuche!S38*Faktoren!O11/1000*(-1)</f>
        <v>0</v>
      </c>
      <c r="P11" s="229">
        <f>Verbräuche!T38*Faktoren!P11/1000*(-1)</f>
        <v>0</v>
      </c>
      <c r="Q11" s="229">
        <f>Verbräuche!U38*Faktoren!Q11/1000*(-1)</f>
        <v>0</v>
      </c>
      <c r="R11" s="229">
        <f>Verbräuche!V38*Faktoren!R11/1000*(-1)</f>
        <v>0</v>
      </c>
      <c r="S11" s="229">
        <f>Verbräuche!W38*Faktoren!S11/1000*(-1)</f>
        <v>0</v>
      </c>
      <c r="T11" s="229">
        <f>Verbräuche!X38*Faktoren!T11/1000*(-1)</f>
        <v>0</v>
      </c>
      <c r="U11" s="229">
        <f>Verbräuche!Y38*Faktoren!U11/1000*(-1)</f>
        <v>0</v>
      </c>
      <c r="V11" s="229">
        <f>Verbräuche!Z38*Faktoren!V11/1000*(-1)</f>
        <v>0</v>
      </c>
      <c r="W11" s="229">
        <f>Verbräuche!AA38*Faktoren!W11/1000*(-1)</f>
        <v>0</v>
      </c>
      <c r="X11" s="229">
        <f>Verbräuche!AB38*Faktoren!X11/1000*(-1)</f>
        <v>0</v>
      </c>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227"/>
      <c r="AZ11" s="227"/>
      <c r="BA11" s="230"/>
    </row>
    <row r="12" spans="1:53" s="226" customFormat="1" ht="25.25" customHeight="1">
      <c r="A12" s="227"/>
      <c r="B12" s="232" t="s">
        <v>259</v>
      </c>
      <c r="C12" s="229">
        <f>Verbräuche!G43*Faktoren!C13</f>
        <v>22334.400000000001</v>
      </c>
      <c r="D12" s="229">
        <f>Verbräuche!H43*Faktoren!D13</f>
        <v>22334.400000000001</v>
      </c>
      <c r="E12" s="229">
        <f>Verbräuche!I43*Faktoren!E13</f>
        <v>0</v>
      </c>
      <c r="F12" s="229">
        <f>Verbräuche!J43*Faktoren!F13</f>
        <v>0</v>
      </c>
      <c r="G12" s="229">
        <f>Verbräuche!K43*Faktoren!G13</f>
        <v>0</v>
      </c>
      <c r="H12" s="229">
        <f>Verbräuche!L43*Faktoren!H13</f>
        <v>0</v>
      </c>
      <c r="I12" s="229">
        <f>Verbräuche!M43*Faktoren!I13</f>
        <v>0</v>
      </c>
      <c r="J12" s="229">
        <f>Verbräuche!N43*Faktoren!J13</f>
        <v>0</v>
      </c>
      <c r="K12" s="229">
        <f>Verbräuche!O43*Faktoren!K13</f>
        <v>0</v>
      </c>
      <c r="L12" s="229">
        <f>Verbräuche!P43*Faktoren!L13</f>
        <v>0</v>
      </c>
      <c r="M12" s="229">
        <f>Verbräuche!Q43*Faktoren!M13</f>
        <v>0</v>
      </c>
      <c r="N12" s="229">
        <f>Verbräuche!R43*Faktoren!N13</f>
        <v>0</v>
      </c>
      <c r="O12" s="229">
        <f>Verbräuche!S43*Faktoren!O13</f>
        <v>0</v>
      </c>
      <c r="P12" s="229">
        <f>Verbräuche!T43*Faktoren!P13</f>
        <v>0</v>
      </c>
      <c r="Q12" s="229">
        <f>Verbräuche!U43*Faktoren!Q13</f>
        <v>0</v>
      </c>
      <c r="R12" s="229">
        <f>Verbräuche!V43*Faktoren!R13</f>
        <v>0</v>
      </c>
      <c r="S12" s="229">
        <f>Verbräuche!W43*Faktoren!S13</f>
        <v>0</v>
      </c>
      <c r="T12" s="229">
        <f>Verbräuche!X43*Faktoren!T13</f>
        <v>0</v>
      </c>
      <c r="U12" s="229">
        <f>Verbräuche!Y43*Faktoren!U13</f>
        <v>0</v>
      </c>
      <c r="V12" s="229">
        <f>Verbräuche!Z43*Faktoren!V13</f>
        <v>0</v>
      </c>
      <c r="W12" s="229">
        <f>Verbräuche!AA43*Faktoren!W13</f>
        <v>0</v>
      </c>
      <c r="X12" s="229">
        <f>Verbräuche!AB43*Faktoren!X13</f>
        <v>0</v>
      </c>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27"/>
      <c r="AX12" s="227"/>
      <c r="AY12" s="227"/>
      <c r="AZ12" s="227"/>
      <c r="BA12" s="230"/>
    </row>
    <row r="13" spans="1:53" s="226" customFormat="1" ht="25.25" customHeight="1">
      <c r="A13" s="227"/>
      <c r="B13" s="233" t="s">
        <v>260</v>
      </c>
      <c r="C13" s="234"/>
      <c r="D13" s="235"/>
      <c r="E13" s="235"/>
      <c r="F13" s="235"/>
      <c r="G13" s="235"/>
      <c r="H13" s="235"/>
      <c r="I13" s="235"/>
      <c r="J13" s="235"/>
      <c r="K13" s="235"/>
      <c r="L13" s="235"/>
      <c r="M13" s="235"/>
      <c r="N13" s="235"/>
      <c r="O13" s="235"/>
      <c r="P13" s="235"/>
      <c r="Q13" s="235"/>
      <c r="R13" s="235"/>
      <c r="S13" s="235"/>
      <c r="T13" s="235"/>
      <c r="U13" s="235"/>
      <c r="V13" s="235"/>
      <c r="W13" s="235"/>
      <c r="X13" s="235"/>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7"/>
      <c r="AW13" s="227"/>
      <c r="AX13" s="227"/>
      <c r="AY13" s="227"/>
      <c r="AZ13" s="227"/>
      <c r="BA13" s="230"/>
    </row>
    <row r="14" spans="1:53" s="226" customFormat="1" ht="25.25" customHeight="1">
      <c r="A14" s="227"/>
      <c r="B14" s="236" t="s">
        <v>261</v>
      </c>
      <c r="C14" s="234"/>
      <c r="D14" s="235"/>
      <c r="E14" s="235"/>
      <c r="F14" s="235"/>
      <c r="G14" s="235"/>
      <c r="H14" s="235"/>
      <c r="I14" s="235"/>
      <c r="J14" s="235"/>
      <c r="K14" s="235"/>
      <c r="L14" s="235"/>
      <c r="M14" s="235"/>
      <c r="N14" s="235"/>
      <c r="O14" s="235"/>
      <c r="P14" s="235"/>
      <c r="Q14" s="235"/>
      <c r="R14" s="235"/>
      <c r="S14" s="235"/>
      <c r="T14" s="235"/>
      <c r="U14" s="235"/>
      <c r="V14" s="235"/>
      <c r="W14" s="235"/>
      <c r="X14" s="235"/>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c r="AX14" s="227"/>
      <c r="AY14" s="227"/>
      <c r="AZ14" s="227"/>
      <c r="BA14" s="230"/>
    </row>
    <row r="15" spans="1:53" s="226" customFormat="1" ht="25.25" customHeight="1">
      <c r="A15" s="227"/>
      <c r="B15" s="237" t="s">
        <v>262</v>
      </c>
      <c r="C15" s="234"/>
      <c r="D15" s="235"/>
      <c r="E15" s="235"/>
      <c r="F15" s="235"/>
      <c r="G15" s="235"/>
      <c r="H15" s="235"/>
      <c r="I15" s="235"/>
      <c r="J15" s="235"/>
      <c r="K15" s="235"/>
      <c r="L15" s="235"/>
      <c r="M15" s="235"/>
      <c r="N15" s="235"/>
      <c r="O15" s="235"/>
      <c r="P15" s="235"/>
      <c r="Q15" s="235"/>
      <c r="R15" s="235"/>
      <c r="S15" s="235"/>
      <c r="T15" s="235"/>
      <c r="U15" s="235"/>
      <c r="V15" s="235"/>
      <c r="W15" s="235"/>
      <c r="X15" s="235"/>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c r="AV15" s="227"/>
      <c r="AW15" s="227"/>
      <c r="AX15" s="227"/>
      <c r="AY15" s="227"/>
      <c r="AZ15" s="227"/>
      <c r="BA15" s="230"/>
    </row>
    <row r="16" spans="1:53" s="205" customFormat="1">
      <c r="B16" s="238"/>
      <c r="D16" s="208"/>
      <c r="E16" s="208"/>
      <c r="F16" s="208"/>
      <c r="G16" s="208"/>
      <c r="H16" s="208"/>
      <c r="I16" s="208"/>
      <c r="J16" s="208"/>
    </row>
    <row r="17" spans="2:10" s="205" customFormat="1">
      <c r="B17" s="208"/>
      <c r="D17" s="208"/>
      <c r="E17" s="208"/>
      <c r="F17" s="208"/>
      <c r="G17" s="208"/>
      <c r="H17" s="208"/>
      <c r="I17" s="208"/>
      <c r="J17" s="208"/>
    </row>
    <row r="18" spans="2:10" s="205" customFormat="1">
      <c r="B18" s="208"/>
      <c r="D18" s="208"/>
      <c r="E18" s="208"/>
      <c r="F18" s="208"/>
      <c r="G18" s="208"/>
      <c r="H18" s="208"/>
      <c r="I18" s="208"/>
      <c r="J18" s="208"/>
    </row>
    <row r="19" spans="2:10" s="205" customFormat="1">
      <c r="B19" s="208"/>
      <c r="D19" s="208"/>
      <c r="E19" s="208"/>
      <c r="F19" s="208"/>
      <c r="G19" s="208"/>
      <c r="H19" s="208"/>
      <c r="I19" s="208"/>
      <c r="J19" s="208"/>
    </row>
    <row r="20" spans="2:10" s="205" customFormat="1">
      <c r="B20" s="208"/>
      <c r="D20" s="208"/>
      <c r="E20" s="208"/>
      <c r="F20" s="208"/>
      <c r="G20" s="208"/>
      <c r="H20" s="208"/>
      <c r="I20" s="208"/>
      <c r="J20" s="208"/>
    </row>
    <row r="21" spans="2:10" s="205" customFormat="1">
      <c r="B21" s="208"/>
      <c r="D21" s="208"/>
      <c r="E21" s="208"/>
      <c r="F21" s="208"/>
      <c r="G21" s="208"/>
      <c r="H21" s="208"/>
      <c r="I21" s="208"/>
      <c r="J21" s="208"/>
    </row>
    <row r="22" spans="2:10" s="205" customFormat="1">
      <c r="B22" s="208"/>
      <c r="D22" s="208"/>
      <c r="E22" s="208"/>
      <c r="F22" s="208"/>
      <c r="G22" s="208"/>
      <c r="H22" s="208"/>
      <c r="I22" s="208"/>
      <c r="J22" s="208"/>
    </row>
    <row r="23" spans="2:10" s="205" customFormat="1">
      <c r="B23" s="208"/>
      <c r="D23" s="208"/>
      <c r="E23" s="208"/>
      <c r="F23" s="208"/>
      <c r="G23" s="208"/>
      <c r="H23" s="208"/>
      <c r="I23" s="208"/>
      <c r="J23" s="208"/>
    </row>
    <row r="24" spans="2:10" s="205" customFormat="1">
      <c r="B24" s="208"/>
      <c r="D24" s="208"/>
      <c r="E24" s="208"/>
      <c r="F24" s="208"/>
      <c r="G24" s="208"/>
      <c r="H24" s="208"/>
      <c r="I24" s="208"/>
      <c r="J24" s="208"/>
    </row>
    <row r="25" spans="2:10" s="205" customFormat="1">
      <c r="B25" s="208"/>
      <c r="D25" s="208"/>
      <c r="E25" s="208"/>
      <c r="F25" s="208"/>
      <c r="G25" s="208"/>
      <c r="H25" s="208"/>
      <c r="I25" s="208"/>
      <c r="J25" s="208"/>
    </row>
    <row r="26" spans="2:10" s="205" customFormat="1">
      <c r="B26" s="208"/>
      <c r="D26" s="208"/>
      <c r="E26" s="208"/>
      <c r="F26" s="208"/>
      <c r="G26" s="208"/>
      <c r="H26" s="208"/>
      <c r="I26" s="208"/>
      <c r="J26" s="208"/>
    </row>
    <row r="27" spans="2:10" s="205" customFormat="1">
      <c r="B27" s="208"/>
      <c r="D27" s="208"/>
      <c r="E27" s="208"/>
      <c r="F27" s="208"/>
      <c r="G27" s="208"/>
      <c r="H27" s="208"/>
      <c r="I27" s="208"/>
      <c r="J27" s="208"/>
    </row>
    <row r="28" spans="2:10" s="205" customFormat="1">
      <c r="B28" s="208"/>
      <c r="D28" s="208"/>
      <c r="E28" s="208"/>
      <c r="F28" s="208"/>
      <c r="G28" s="208"/>
      <c r="H28" s="208"/>
      <c r="I28" s="208"/>
      <c r="J28" s="208"/>
    </row>
    <row r="29" spans="2:10" s="205" customFormat="1">
      <c r="B29" s="208"/>
      <c r="D29" s="208"/>
      <c r="E29" s="208"/>
      <c r="F29" s="208"/>
      <c r="G29" s="208"/>
      <c r="H29" s="208"/>
      <c r="I29" s="208"/>
      <c r="J29" s="208"/>
    </row>
    <row r="30" spans="2:10" s="205" customFormat="1">
      <c r="B30" s="208"/>
      <c r="D30" s="208"/>
      <c r="E30" s="208"/>
      <c r="F30" s="208"/>
      <c r="G30" s="208"/>
      <c r="H30" s="208"/>
      <c r="I30" s="208"/>
      <c r="J30" s="208"/>
    </row>
    <row r="31" spans="2:10" s="205" customFormat="1">
      <c r="B31" s="208"/>
      <c r="D31" s="208"/>
      <c r="E31" s="208"/>
      <c r="F31" s="208"/>
      <c r="G31" s="208"/>
      <c r="H31" s="208"/>
      <c r="I31" s="208"/>
      <c r="J31" s="208"/>
    </row>
    <row r="32" spans="2:10" s="205" customFormat="1">
      <c r="B32" s="208"/>
      <c r="D32" s="208"/>
      <c r="E32" s="208"/>
      <c r="F32" s="208"/>
      <c r="G32" s="208"/>
      <c r="H32" s="208"/>
      <c r="I32" s="208"/>
      <c r="J32" s="208"/>
    </row>
    <row r="33" spans="2:10" s="205" customFormat="1">
      <c r="B33" s="208"/>
      <c r="D33" s="208"/>
      <c r="E33" s="208"/>
      <c r="F33" s="208"/>
      <c r="G33" s="208"/>
      <c r="H33" s="208"/>
      <c r="I33" s="208"/>
      <c r="J33" s="208"/>
    </row>
    <row r="34" spans="2:10" s="205" customFormat="1">
      <c r="B34" s="208"/>
      <c r="D34" s="208"/>
      <c r="E34" s="208"/>
      <c r="F34" s="208"/>
      <c r="G34" s="208"/>
      <c r="H34" s="208"/>
      <c r="I34" s="208"/>
      <c r="J34" s="208"/>
    </row>
    <row r="35" spans="2:10" s="205" customFormat="1">
      <c r="B35" s="208"/>
      <c r="D35" s="208"/>
      <c r="E35" s="208"/>
      <c r="F35" s="208"/>
      <c r="G35" s="208"/>
      <c r="H35" s="208"/>
      <c r="I35" s="208"/>
      <c r="J35" s="208"/>
    </row>
    <row r="36" spans="2:10" s="205" customFormat="1">
      <c r="B36" s="208"/>
      <c r="D36" s="208"/>
      <c r="E36" s="208"/>
      <c r="F36" s="208"/>
      <c r="G36" s="208"/>
      <c r="H36" s="208"/>
      <c r="I36" s="208"/>
      <c r="J36" s="208"/>
    </row>
    <row r="37" spans="2:10" s="205" customFormat="1">
      <c r="B37" s="208"/>
      <c r="D37" s="208"/>
      <c r="E37" s="208"/>
      <c r="F37" s="208"/>
      <c r="G37" s="208"/>
      <c r="H37" s="208"/>
      <c r="I37" s="208"/>
      <c r="J37" s="208"/>
    </row>
    <row r="38" spans="2:10" s="205" customFormat="1">
      <c r="B38" s="208"/>
      <c r="D38" s="208"/>
      <c r="E38" s="208"/>
      <c r="F38" s="208"/>
      <c r="G38" s="208"/>
      <c r="H38" s="208"/>
      <c r="I38" s="208"/>
      <c r="J38" s="208"/>
    </row>
    <row r="39" spans="2:10" s="205" customFormat="1">
      <c r="B39" s="208"/>
      <c r="D39" s="208"/>
      <c r="E39" s="208"/>
      <c r="F39" s="208"/>
      <c r="G39" s="208"/>
      <c r="H39" s="208"/>
      <c r="I39" s="208"/>
      <c r="J39" s="208"/>
    </row>
    <row r="40" spans="2:10" s="205" customFormat="1">
      <c r="B40" s="208"/>
      <c r="D40" s="208"/>
      <c r="E40" s="208"/>
      <c r="F40" s="208"/>
      <c r="G40" s="208"/>
      <c r="H40" s="208"/>
      <c r="I40" s="208"/>
      <c r="J40" s="208"/>
    </row>
    <row r="41" spans="2:10" s="205" customFormat="1">
      <c r="B41" s="208"/>
      <c r="D41" s="208"/>
      <c r="E41" s="208"/>
      <c r="F41" s="208"/>
      <c r="G41" s="208"/>
      <c r="H41" s="208"/>
      <c r="I41" s="208"/>
      <c r="J41" s="208"/>
    </row>
    <row r="42" spans="2:10" s="205" customFormat="1">
      <c r="B42" s="208"/>
      <c r="D42" s="208"/>
      <c r="E42" s="208"/>
      <c r="F42" s="208"/>
      <c r="G42" s="208"/>
      <c r="H42" s="208"/>
      <c r="I42" s="208"/>
      <c r="J42" s="208"/>
    </row>
    <row r="43" spans="2:10" s="205" customFormat="1">
      <c r="B43" s="208"/>
      <c r="D43" s="208"/>
      <c r="E43" s="208"/>
      <c r="F43" s="208"/>
      <c r="G43" s="208"/>
      <c r="H43" s="208"/>
      <c r="I43" s="208"/>
      <c r="J43" s="208"/>
    </row>
    <row r="44" spans="2:10" s="205" customFormat="1">
      <c r="B44" s="208"/>
      <c r="D44" s="208"/>
      <c r="E44" s="208"/>
      <c r="F44" s="208"/>
      <c r="G44" s="208"/>
      <c r="H44" s="208"/>
      <c r="I44" s="208"/>
      <c r="J44" s="208"/>
    </row>
    <row r="45" spans="2:10" s="205" customFormat="1">
      <c r="B45" s="208"/>
      <c r="D45" s="208"/>
      <c r="E45" s="208"/>
      <c r="F45" s="208"/>
      <c r="G45" s="208"/>
      <c r="H45" s="208"/>
      <c r="I45" s="208"/>
      <c r="J45" s="208"/>
    </row>
    <row r="46" spans="2:10" s="205" customFormat="1">
      <c r="B46" s="208"/>
      <c r="D46" s="208"/>
      <c r="E46" s="208"/>
      <c r="F46" s="208"/>
      <c r="G46" s="208"/>
      <c r="H46" s="208"/>
      <c r="I46" s="208"/>
      <c r="J46" s="208"/>
    </row>
    <row r="47" spans="2:10" s="205" customFormat="1">
      <c r="B47" s="208"/>
      <c r="D47" s="208"/>
      <c r="E47" s="208"/>
      <c r="F47" s="208"/>
      <c r="G47" s="208"/>
      <c r="H47" s="208"/>
      <c r="I47" s="208"/>
      <c r="J47" s="208"/>
    </row>
    <row r="48" spans="2:10" s="205" customFormat="1">
      <c r="B48" s="208"/>
      <c r="D48" s="208"/>
      <c r="E48" s="208"/>
      <c r="F48" s="208"/>
      <c r="G48" s="208"/>
      <c r="H48" s="208"/>
      <c r="I48" s="208"/>
      <c r="J48" s="208"/>
    </row>
    <row r="49" spans="2:10" s="205" customFormat="1">
      <c r="B49" s="208"/>
      <c r="D49" s="208"/>
      <c r="E49" s="208"/>
      <c r="F49" s="208"/>
      <c r="G49" s="208"/>
      <c r="H49" s="208"/>
      <c r="I49" s="208"/>
      <c r="J49" s="208"/>
    </row>
    <row r="50" spans="2:10" s="205" customFormat="1">
      <c r="B50" s="208"/>
      <c r="D50" s="208"/>
      <c r="E50" s="208"/>
      <c r="F50" s="208"/>
      <c r="G50" s="208"/>
      <c r="H50" s="208"/>
      <c r="I50" s="208"/>
      <c r="J50" s="208"/>
    </row>
    <row r="51" spans="2:10" s="205" customFormat="1">
      <c r="B51" s="208"/>
      <c r="D51" s="208"/>
      <c r="E51" s="208"/>
      <c r="F51" s="208"/>
      <c r="G51" s="208"/>
      <c r="H51" s="208"/>
      <c r="I51" s="208"/>
      <c r="J51" s="208"/>
    </row>
    <row r="52" spans="2:10" s="205" customFormat="1">
      <c r="B52" s="208"/>
      <c r="D52" s="208"/>
      <c r="E52" s="208"/>
      <c r="F52" s="208"/>
      <c r="G52" s="208"/>
      <c r="H52" s="208"/>
      <c r="I52" s="208"/>
      <c r="J52" s="208"/>
    </row>
    <row r="53" spans="2:10" s="205" customFormat="1">
      <c r="B53" s="208"/>
      <c r="D53" s="208"/>
      <c r="E53" s="208"/>
      <c r="F53" s="208"/>
      <c r="G53" s="208"/>
      <c r="H53" s="208"/>
      <c r="I53" s="208"/>
      <c r="J53" s="208"/>
    </row>
    <row r="54" spans="2:10" s="205" customFormat="1">
      <c r="B54" s="208"/>
      <c r="D54" s="208"/>
      <c r="E54" s="208"/>
      <c r="F54" s="208"/>
      <c r="G54" s="208"/>
      <c r="H54" s="208"/>
      <c r="I54" s="208"/>
      <c r="J54" s="208"/>
    </row>
    <row r="55" spans="2:10" s="205" customFormat="1">
      <c r="B55" s="208"/>
      <c r="D55" s="208"/>
      <c r="E55" s="208"/>
      <c r="F55" s="208"/>
      <c r="G55" s="208"/>
      <c r="H55" s="208"/>
      <c r="I55" s="208"/>
      <c r="J55" s="208"/>
    </row>
    <row r="56" spans="2:10" s="205" customFormat="1">
      <c r="B56" s="208"/>
      <c r="D56" s="208"/>
      <c r="E56" s="208"/>
      <c r="F56" s="208"/>
      <c r="G56" s="208"/>
      <c r="H56" s="208"/>
      <c r="I56" s="208"/>
      <c r="J56" s="208"/>
    </row>
    <row r="57" spans="2:10" s="205" customFormat="1">
      <c r="B57" s="208"/>
      <c r="D57" s="208"/>
      <c r="E57" s="208"/>
      <c r="F57" s="208"/>
      <c r="G57" s="208"/>
      <c r="H57" s="208"/>
      <c r="I57" s="208"/>
      <c r="J57" s="208"/>
    </row>
    <row r="58" spans="2:10" s="205" customFormat="1">
      <c r="B58" s="208"/>
      <c r="D58" s="208"/>
      <c r="E58" s="208"/>
      <c r="F58" s="208"/>
      <c r="G58" s="208"/>
      <c r="H58" s="208"/>
      <c r="I58" s="208"/>
      <c r="J58" s="208"/>
    </row>
    <row r="59" spans="2:10" s="205" customFormat="1">
      <c r="B59" s="208"/>
      <c r="D59" s="208"/>
      <c r="E59" s="208"/>
      <c r="F59" s="208"/>
      <c r="G59" s="208"/>
      <c r="H59" s="208"/>
      <c r="I59" s="208"/>
      <c r="J59" s="208"/>
    </row>
    <row r="60" spans="2:10" s="205" customFormat="1">
      <c r="B60" s="208"/>
      <c r="D60" s="208"/>
      <c r="E60" s="208"/>
      <c r="F60" s="208"/>
      <c r="G60" s="208"/>
      <c r="H60" s="208"/>
      <c r="I60" s="208"/>
      <c r="J60" s="208"/>
    </row>
    <row r="61" spans="2:10" s="205" customFormat="1">
      <c r="B61" s="208"/>
      <c r="D61" s="208"/>
      <c r="E61" s="208"/>
      <c r="F61" s="208"/>
      <c r="G61" s="208"/>
      <c r="H61" s="208"/>
      <c r="I61" s="208"/>
      <c r="J61" s="208"/>
    </row>
    <row r="62" spans="2:10" s="205" customFormat="1">
      <c r="B62" s="208"/>
      <c r="D62" s="208"/>
      <c r="E62" s="208"/>
      <c r="F62" s="208"/>
      <c r="G62" s="208"/>
      <c r="H62" s="208"/>
      <c r="I62" s="208"/>
      <c r="J62" s="208"/>
    </row>
    <row r="63" spans="2:10" s="205" customFormat="1">
      <c r="B63" s="208"/>
      <c r="D63" s="208"/>
      <c r="E63" s="208"/>
      <c r="F63" s="208"/>
      <c r="G63" s="208"/>
      <c r="H63" s="208"/>
      <c r="I63" s="208"/>
      <c r="J63" s="208"/>
    </row>
    <row r="64" spans="2:10" s="205" customFormat="1">
      <c r="B64" s="208"/>
      <c r="D64" s="208"/>
      <c r="E64" s="208"/>
      <c r="F64" s="208"/>
      <c r="G64" s="208"/>
      <c r="H64" s="208"/>
      <c r="I64" s="208"/>
      <c r="J64" s="208"/>
    </row>
    <row r="65" spans="2:10" s="205" customFormat="1">
      <c r="B65" s="208"/>
      <c r="D65" s="208"/>
      <c r="E65" s="208"/>
      <c r="F65" s="208"/>
      <c r="G65" s="208"/>
      <c r="H65" s="208"/>
      <c r="I65" s="208"/>
      <c r="J65" s="208"/>
    </row>
    <row r="66" spans="2:10" s="205" customFormat="1">
      <c r="B66" s="208"/>
      <c r="D66" s="208"/>
      <c r="E66" s="208"/>
      <c r="F66" s="208"/>
      <c r="G66" s="208"/>
      <c r="H66" s="208"/>
      <c r="I66" s="208"/>
      <c r="J66" s="208"/>
    </row>
    <row r="67" spans="2:10" s="205" customFormat="1">
      <c r="B67" s="208"/>
      <c r="D67" s="208"/>
      <c r="E67" s="208"/>
      <c r="F67" s="208"/>
      <c r="G67" s="208"/>
      <c r="H67" s="208"/>
      <c r="I67" s="208"/>
      <c r="J67" s="208"/>
    </row>
    <row r="68" spans="2:10" s="205" customFormat="1">
      <c r="B68" s="208"/>
      <c r="D68" s="208"/>
      <c r="E68" s="208"/>
      <c r="F68" s="208"/>
      <c r="G68" s="208"/>
      <c r="H68" s="208"/>
      <c r="I68" s="208"/>
      <c r="J68" s="208"/>
    </row>
    <row r="69" spans="2:10" s="205" customFormat="1">
      <c r="B69" s="208"/>
      <c r="D69" s="208"/>
      <c r="E69" s="208"/>
      <c r="F69" s="208"/>
      <c r="G69" s="208"/>
      <c r="H69" s="208"/>
      <c r="I69" s="208"/>
      <c r="J69" s="208"/>
    </row>
    <row r="70" spans="2:10" s="205" customFormat="1">
      <c r="B70" s="208"/>
      <c r="D70" s="208"/>
      <c r="E70" s="208"/>
      <c r="F70" s="208"/>
      <c r="G70" s="208"/>
      <c r="H70" s="208"/>
      <c r="I70" s="208"/>
      <c r="J70" s="208"/>
    </row>
    <row r="71" spans="2:10" s="205" customFormat="1">
      <c r="B71" s="208"/>
      <c r="D71" s="208"/>
      <c r="E71" s="208"/>
      <c r="F71" s="208"/>
      <c r="G71" s="208"/>
      <c r="H71" s="208"/>
      <c r="I71" s="208"/>
      <c r="J71" s="208"/>
    </row>
    <row r="72" spans="2:10" s="205" customFormat="1">
      <c r="B72" s="208"/>
      <c r="D72" s="208"/>
      <c r="E72" s="208"/>
      <c r="F72" s="208"/>
      <c r="G72" s="208"/>
      <c r="H72" s="208"/>
      <c r="I72" s="208"/>
      <c r="J72" s="208"/>
    </row>
    <row r="73" spans="2:10" s="205" customFormat="1">
      <c r="B73" s="208"/>
      <c r="D73" s="208"/>
      <c r="E73" s="208"/>
      <c r="F73" s="208"/>
      <c r="G73" s="208"/>
      <c r="H73" s="208"/>
      <c r="I73" s="208"/>
      <c r="J73" s="208"/>
    </row>
    <row r="74" spans="2:10" s="205" customFormat="1">
      <c r="B74" s="208"/>
      <c r="D74" s="208"/>
      <c r="E74" s="208"/>
      <c r="F74" s="208"/>
      <c r="G74" s="208"/>
      <c r="H74" s="208"/>
      <c r="I74" s="208"/>
      <c r="J74" s="208"/>
    </row>
    <row r="75" spans="2:10" s="205" customFormat="1">
      <c r="B75" s="208"/>
      <c r="D75" s="208"/>
      <c r="E75" s="208"/>
      <c r="F75" s="208"/>
      <c r="G75" s="208"/>
      <c r="H75" s="208"/>
      <c r="I75" s="208"/>
      <c r="J75" s="208"/>
    </row>
    <row r="76" spans="2:10" s="205" customFormat="1">
      <c r="B76" s="208"/>
      <c r="D76" s="208"/>
      <c r="E76" s="208"/>
      <c r="F76" s="208"/>
      <c r="G76" s="208"/>
      <c r="H76" s="208"/>
      <c r="I76" s="208"/>
      <c r="J76" s="208"/>
    </row>
    <row r="77" spans="2:10" s="205" customFormat="1">
      <c r="B77" s="208"/>
      <c r="D77" s="208"/>
      <c r="E77" s="208"/>
      <c r="F77" s="208"/>
      <c r="G77" s="208"/>
      <c r="H77" s="208"/>
      <c r="I77" s="208"/>
      <c r="J77" s="208"/>
    </row>
    <row r="78" spans="2:10" s="205" customFormat="1">
      <c r="B78" s="208"/>
      <c r="D78" s="208"/>
      <c r="E78" s="208"/>
      <c r="F78" s="208"/>
      <c r="G78" s="208"/>
      <c r="H78" s="208"/>
      <c r="I78" s="208"/>
      <c r="J78" s="208"/>
    </row>
    <row r="79" spans="2:10" s="205" customFormat="1">
      <c r="B79" s="208"/>
      <c r="D79" s="208"/>
      <c r="E79" s="208"/>
      <c r="F79" s="208"/>
      <c r="G79" s="208"/>
      <c r="H79" s="208"/>
      <c r="I79" s="208"/>
      <c r="J79" s="208"/>
    </row>
    <row r="80" spans="2:10" s="205" customFormat="1">
      <c r="B80" s="208"/>
      <c r="D80" s="208"/>
      <c r="E80" s="208"/>
      <c r="F80" s="208"/>
      <c r="G80" s="208"/>
      <c r="H80" s="208"/>
      <c r="I80" s="208"/>
      <c r="J80" s="208"/>
    </row>
    <row r="81" spans="2:10" s="205" customFormat="1">
      <c r="B81" s="208"/>
      <c r="D81" s="208"/>
      <c r="E81" s="208"/>
      <c r="F81" s="208"/>
      <c r="G81" s="208"/>
      <c r="H81" s="208"/>
      <c r="I81" s="208"/>
      <c r="J81" s="208"/>
    </row>
    <row r="82" spans="2:10" s="205" customFormat="1">
      <c r="B82" s="208"/>
      <c r="D82" s="208"/>
      <c r="E82" s="208"/>
      <c r="F82" s="208"/>
      <c r="G82" s="208"/>
      <c r="H82" s="208"/>
      <c r="I82" s="208"/>
      <c r="J82" s="208"/>
    </row>
    <row r="83" spans="2:10" s="205" customFormat="1">
      <c r="B83" s="208"/>
      <c r="D83" s="208"/>
      <c r="E83" s="208"/>
      <c r="F83" s="208"/>
      <c r="G83" s="208"/>
      <c r="H83" s="208"/>
      <c r="I83" s="208"/>
      <c r="J83" s="208"/>
    </row>
    <row r="84" spans="2:10" s="205" customFormat="1">
      <c r="B84" s="208"/>
      <c r="D84" s="208"/>
      <c r="E84" s="208"/>
      <c r="F84" s="208"/>
      <c r="G84" s="208"/>
      <c r="H84" s="208"/>
      <c r="I84" s="208"/>
      <c r="J84" s="208"/>
    </row>
    <row r="85" spans="2:10" s="205" customFormat="1">
      <c r="B85" s="208"/>
      <c r="D85" s="208"/>
      <c r="E85" s="208"/>
      <c r="F85" s="208"/>
      <c r="G85" s="208"/>
      <c r="H85" s="208"/>
      <c r="I85" s="208"/>
      <c r="J85" s="208"/>
    </row>
    <row r="86" spans="2:10" s="205" customFormat="1">
      <c r="B86" s="208"/>
      <c r="D86" s="208"/>
      <c r="E86" s="208"/>
      <c r="F86" s="208"/>
      <c r="G86" s="208"/>
      <c r="H86" s="208"/>
      <c r="I86" s="208"/>
      <c r="J86" s="208"/>
    </row>
    <row r="87" spans="2:10" s="205" customFormat="1">
      <c r="B87" s="208"/>
      <c r="D87" s="208"/>
      <c r="E87" s="208"/>
      <c r="F87" s="208"/>
      <c r="G87" s="208"/>
      <c r="H87" s="208"/>
      <c r="I87" s="208"/>
      <c r="J87" s="208"/>
    </row>
    <row r="88" spans="2:10" s="205" customFormat="1">
      <c r="B88" s="208"/>
      <c r="D88" s="208"/>
      <c r="E88" s="208"/>
      <c r="F88" s="208"/>
      <c r="G88" s="208"/>
      <c r="H88" s="208"/>
      <c r="I88" s="208"/>
      <c r="J88" s="208"/>
    </row>
    <row r="89" spans="2:10" s="205" customFormat="1">
      <c r="B89" s="208"/>
      <c r="D89" s="208"/>
      <c r="E89" s="208"/>
      <c r="F89" s="208"/>
      <c r="G89" s="208"/>
      <c r="H89" s="208"/>
      <c r="I89" s="208"/>
      <c r="J89" s="208"/>
    </row>
    <row r="90" spans="2:10" s="205" customFormat="1">
      <c r="B90" s="208"/>
      <c r="D90" s="208"/>
      <c r="E90" s="208"/>
      <c r="F90" s="208"/>
      <c r="G90" s="208"/>
      <c r="H90" s="208"/>
      <c r="I90" s="208"/>
      <c r="J90" s="208"/>
    </row>
    <row r="91" spans="2:10" s="205" customFormat="1">
      <c r="B91" s="208"/>
      <c r="D91" s="208"/>
      <c r="E91" s="208"/>
      <c r="F91" s="208"/>
      <c r="G91" s="208"/>
      <c r="H91" s="208"/>
      <c r="I91" s="208"/>
      <c r="J91" s="208"/>
    </row>
    <row r="92" spans="2:10" s="205" customFormat="1">
      <c r="B92" s="208"/>
      <c r="D92" s="208"/>
      <c r="E92" s="208"/>
      <c r="F92" s="208"/>
      <c r="G92" s="208"/>
      <c r="H92" s="208"/>
      <c r="I92" s="208"/>
      <c r="J92" s="208"/>
    </row>
    <row r="93" spans="2:10" s="205" customFormat="1">
      <c r="B93" s="208"/>
      <c r="D93" s="208"/>
      <c r="E93" s="208"/>
      <c r="F93" s="208"/>
      <c r="G93" s="208"/>
      <c r="H93" s="208"/>
      <c r="I93" s="208"/>
      <c r="J93" s="208"/>
    </row>
    <row r="94" spans="2:10" s="205" customFormat="1">
      <c r="B94" s="208"/>
      <c r="D94" s="208"/>
      <c r="E94" s="208"/>
      <c r="F94" s="208"/>
      <c r="G94" s="208"/>
      <c r="H94" s="208"/>
      <c r="I94" s="208"/>
      <c r="J94" s="208"/>
    </row>
    <row r="95" spans="2:10" s="205" customFormat="1">
      <c r="B95" s="208"/>
      <c r="D95" s="208"/>
      <c r="E95" s="208"/>
      <c r="F95" s="208"/>
      <c r="G95" s="208"/>
      <c r="H95" s="208"/>
      <c r="I95" s="208"/>
      <c r="J95" s="208"/>
    </row>
    <row r="96" spans="2:10" s="205" customFormat="1">
      <c r="B96" s="208"/>
      <c r="D96" s="208"/>
      <c r="E96" s="208"/>
      <c r="F96" s="208"/>
      <c r="G96" s="208"/>
      <c r="H96" s="208"/>
      <c r="I96" s="208"/>
      <c r="J96" s="208"/>
    </row>
    <row r="97" spans="2:10" s="205" customFormat="1">
      <c r="B97" s="208"/>
      <c r="D97" s="208"/>
      <c r="E97" s="208"/>
      <c r="F97" s="208"/>
      <c r="G97" s="208"/>
      <c r="H97" s="208"/>
      <c r="I97" s="208"/>
      <c r="J97" s="208"/>
    </row>
    <row r="98" spans="2:10" s="205" customFormat="1">
      <c r="B98" s="208"/>
      <c r="D98" s="208"/>
      <c r="E98" s="208"/>
      <c r="F98" s="208"/>
      <c r="G98" s="208"/>
      <c r="H98" s="208"/>
      <c r="I98" s="208"/>
      <c r="J98" s="208"/>
    </row>
    <row r="99" spans="2:10" s="205" customFormat="1">
      <c r="B99" s="208"/>
      <c r="D99" s="208"/>
      <c r="E99" s="208"/>
      <c r="F99" s="208"/>
      <c r="G99" s="208"/>
      <c r="H99" s="208"/>
      <c r="I99" s="208"/>
      <c r="J99" s="208"/>
    </row>
    <row r="100" spans="2:10" s="205" customFormat="1">
      <c r="B100" s="208"/>
      <c r="D100" s="208"/>
      <c r="E100" s="208"/>
      <c r="F100" s="208"/>
      <c r="G100" s="208"/>
      <c r="H100" s="208"/>
      <c r="I100" s="208"/>
      <c r="J100" s="208"/>
    </row>
    <row r="101" spans="2:10" s="205" customFormat="1">
      <c r="B101" s="208"/>
      <c r="D101" s="208"/>
      <c r="E101" s="208"/>
      <c r="F101" s="208"/>
      <c r="G101" s="208"/>
      <c r="H101" s="208"/>
      <c r="I101" s="208"/>
      <c r="J101" s="208"/>
    </row>
    <row r="102" spans="2:10" s="205" customFormat="1">
      <c r="B102" s="208"/>
      <c r="D102" s="208"/>
      <c r="E102" s="208"/>
      <c r="F102" s="208"/>
      <c r="G102" s="208"/>
      <c r="H102" s="208"/>
      <c r="I102" s="208"/>
      <c r="J102" s="208"/>
    </row>
    <row r="103" spans="2:10" s="205" customFormat="1">
      <c r="B103" s="208"/>
      <c r="D103" s="208"/>
      <c r="E103" s="208"/>
      <c r="F103" s="208"/>
      <c r="G103" s="208"/>
      <c r="H103" s="208"/>
      <c r="I103" s="208"/>
      <c r="J103" s="208"/>
    </row>
    <row r="104" spans="2:10" s="205" customFormat="1">
      <c r="B104" s="208"/>
      <c r="D104" s="208"/>
      <c r="E104" s="208"/>
      <c r="F104" s="208"/>
      <c r="G104" s="208"/>
      <c r="H104" s="208"/>
      <c r="I104" s="208"/>
      <c r="J104" s="208"/>
    </row>
    <row r="105" spans="2:10" s="205" customFormat="1">
      <c r="B105" s="208"/>
      <c r="D105" s="208"/>
      <c r="E105" s="208"/>
      <c r="F105" s="208"/>
      <c r="G105" s="208"/>
      <c r="H105" s="208"/>
      <c r="I105" s="208"/>
      <c r="J105" s="208"/>
    </row>
    <row r="106" spans="2:10" s="205" customFormat="1">
      <c r="B106" s="208"/>
      <c r="D106" s="208"/>
      <c r="E106" s="208"/>
      <c r="F106" s="208"/>
      <c r="G106" s="208"/>
      <c r="H106" s="208"/>
      <c r="I106" s="208"/>
      <c r="J106" s="208"/>
    </row>
    <row r="107" spans="2:10" s="205" customFormat="1">
      <c r="B107" s="208"/>
      <c r="D107" s="208"/>
      <c r="E107" s="208"/>
      <c r="F107" s="208"/>
      <c r="G107" s="208"/>
      <c r="H107" s="208"/>
      <c r="I107" s="208"/>
      <c r="J107" s="208"/>
    </row>
  </sheetData>
  <sheetProtection sheet="1" formatCells="0" formatColumns="0" formatRows="0" selectLockedCells="1"/>
  <pageMargins left="0" right="0" top="0.98425196850393704" bottom="0.98425196850393704" header="0.51181102362204722" footer="0.51181102362204722"/>
  <pageSetup paperSize="9" scale="82" fitToWidth="2"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1">
    <tabColor theme="0"/>
  </sheetPr>
  <dimension ref="A1"/>
  <sheetViews>
    <sheetView workbookViewId="0">
      <selection activeCell="H107" sqref="H107"/>
    </sheetView>
  </sheetViews>
  <sheetFormatPr baseColWidth="10" defaultRowHeight="13"/>
  <sheetData/>
  <sheetProtection sheet="1" objects="1" scenarios="1" selectLockedCells="1" selectUnlockedCells="1"/>
  <pageMargins left="0.7" right="0.7" top="0.78740157500000008" bottom="0.78740157500000008" header="0.3" footer="0.3"/>
  <pageSetup paperSize="9" orientation="portrait" horizontalDpi="4294967294"/>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Planungsübersicht</vt:lpstr>
      <vt:lpstr>Verbräuche</vt:lpstr>
      <vt:lpstr>Faktoren</vt:lpstr>
      <vt:lpstr>CO2-Schulbilanz</vt:lpstr>
      <vt:lpstr>Anleitung</vt:lpstr>
      <vt:lpstr>'CO2-Schulbilanz'!Druckbereich</vt:lpstr>
      <vt:lpstr>Faktoren!Druckbereich</vt:lpstr>
      <vt:lpstr>Planungsübersicht!Druckbereich</vt:lpstr>
      <vt:lpstr>Verbräuche!Druckbereich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Björn von Kleist</dc:creator>
  <cp:lastModifiedBy>Friederike Bräutigam</cp:lastModifiedBy>
  <cp:revision>6</cp:revision>
  <dcterms:created xsi:type="dcterms:W3CDTF">2007-04-19T19:04:26Z</dcterms:created>
  <dcterms:modified xsi:type="dcterms:W3CDTF">2026-06-17T08:02:58Z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